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E:\Práca\Práca 2021\Súkromné\Sileo - Marič - jazierko\"/>
    </mc:Choice>
  </mc:AlternateContent>
  <bookViews>
    <workbookView xWindow="0" yWindow="0" windowWidth="0" windowHeight="0"/>
  </bookViews>
  <sheets>
    <sheet name="Rekapitulácia stavby" sheetId="1" r:id="rId1"/>
    <sheet name="3-21 - JAZIERKO A POZOROV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'3-21 - JAZIERKO A POZOROV...'!$C$118:$K$195</definedName>
    <definedName name="_xlnm.Print_Area" localSheetId="1">'3-21 - JAZIERKO A POZOROV...'!$C$4:$J$76,'3-21 - JAZIERKO A POZOROV...'!$C$82:$J$102,'3-21 - JAZIERKO A POZOROV...'!$C$108:$J$195</definedName>
    <definedName name="_xlnm.Print_Titles" localSheetId="1">'3-21 - JAZIERKO A POZOROV...'!$118:$118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BI124"/>
  <c r="BH124"/>
  <c r="BG124"/>
  <c r="BE124"/>
  <c r="T124"/>
  <c r="R124"/>
  <c r="P124"/>
  <c r="BI123"/>
  <c r="BH123"/>
  <c r="BG123"/>
  <c r="BE123"/>
  <c r="T123"/>
  <c r="R123"/>
  <c r="P123"/>
  <c r="BI122"/>
  <c r="BH122"/>
  <c r="BG122"/>
  <c r="BE122"/>
  <c r="T122"/>
  <c r="R122"/>
  <c r="P122"/>
  <c r="J116"/>
  <c r="J115"/>
  <c r="F115"/>
  <c r="F113"/>
  <c r="E111"/>
  <c r="J90"/>
  <c r="J89"/>
  <c r="F89"/>
  <c r="F87"/>
  <c r="E85"/>
  <c r="J16"/>
  <c r="E16"/>
  <c r="F116"/>
  <c r="J15"/>
  <c r="J10"/>
  <c r="J87"/>
  <c i="1" r="L90"/>
  <c r="AM90"/>
  <c r="AM89"/>
  <c r="L89"/>
  <c r="AM87"/>
  <c r="L87"/>
  <c r="L85"/>
  <c r="L84"/>
  <c i="2" r="J195"/>
  <c r="J192"/>
  <c r="BK190"/>
  <c r="J188"/>
  <c r="BK187"/>
  <c r="J186"/>
  <c r="J184"/>
  <c r="BK181"/>
  <c r="J176"/>
  <c r="BK175"/>
  <c r="BK172"/>
  <c r="BK167"/>
  <c r="BK164"/>
  <c r="J160"/>
  <c r="J157"/>
  <c r="J148"/>
  <c r="J147"/>
  <c r="J144"/>
  <c r="J142"/>
  <c r="J140"/>
  <c r="BK139"/>
  <c r="BK136"/>
  <c r="BK133"/>
  <c r="BK130"/>
  <c r="J127"/>
  <c r="J123"/>
  <c r="J122"/>
  <c i="1" r="AS94"/>
  <c i="2" r="BK194"/>
  <c r="J193"/>
  <c r="BK191"/>
  <c r="J190"/>
  <c r="BK188"/>
  <c r="J185"/>
  <c r="BK183"/>
  <c r="J182"/>
  <c r="J179"/>
  <c r="J175"/>
  <c r="BK174"/>
  <c r="J173"/>
  <c r="BK171"/>
  <c r="BK169"/>
  <c r="BK166"/>
  <c r="J165"/>
  <c r="J162"/>
  <c r="BK160"/>
  <c r="J158"/>
  <c r="BK156"/>
  <c r="BK153"/>
  <c r="BK147"/>
  <c r="BK146"/>
  <c r="J139"/>
  <c r="BK132"/>
  <c r="J130"/>
  <c r="BK128"/>
  <c r="J126"/>
  <c r="J125"/>
  <c r="BK195"/>
  <c r="J194"/>
  <c r="J191"/>
  <c r="BK189"/>
  <c r="BK186"/>
  <c r="BK185"/>
  <c r="J183"/>
  <c r="BK182"/>
  <c r="J181"/>
  <c r="BK180"/>
  <c r="J178"/>
  <c r="BK177"/>
  <c r="BK176"/>
  <c r="J174"/>
  <c r="BK173"/>
  <c r="J172"/>
  <c r="J171"/>
  <c r="J170"/>
  <c r="J169"/>
  <c r="BK168"/>
  <c r="J167"/>
  <c r="J163"/>
  <c r="J159"/>
  <c r="BK157"/>
  <c r="J156"/>
  <c r="J153"/>
  <c r="J152"/>
  <c r="BK151"/>
  <c r="J149"/>
  <c r="J146"/>
  <c r="BK145"/>
  <c r="BK144"/>
  <c r="BK143"/>
  <c r="BK141"/>
  <c r="BK140"/>
  <c r="J138"/>
  <c r="BK135"/>
  <c r="J134"/>
  <c r="J131"/>
  <c r="J129"/>
  <c r="J128"/>
  <c r="BK125"/>
  <c r="BK124"/>
  <c r="BK122"/>
  <c r="BK193"/>
  <c r="BK192"/>
  <c r="J189"/>
  <c r="J187"/>
  <c r="BK184"/>
  <c r="J180"/>
  <c r="BK179"/>
  <c r="BK178"/>
  <c r="J177"/>
  <c r="BK170"/>
  <c r="J168"/>
  <c r="J166"/>
  <c r="BK165"/>
  <c r="J164"/>
  <c r="BK163"/>
  <c r="BK162"/>
  <c r="BK159"/>
  <c r="BK158"/>
  <c r="BK152"/>
  <c r="J151"/>
  <c r="BK149"/>
  <c r="BK148"/>
  <c r="J145"/>
  <c r="J143"/>
  <c r="BK142"/>
  <c r="J141"/>
  <c r="BK138"/>
  <c r="J136"/>
  <c r="J135"/>
  <c r="BK134"/>
  <c r="J133"/>
  <c r="J132"/>
  <c r="BK131"/>
  <c r="BK129"/>
  <c r="BK127"/>
  <c r="BK126"/>
  <c r="J124"/>
  <c r="BK123"/>
  <c l="1" r="BK121"/>
  <c r="BK137"/>
  <c r="J137"/>
  <c r="J97"/>
  <c r="BK150"/>
  <c r="J150"/>
  <c r="J98"/>
  <c r="BK161"/>
  <c r="J161"/>
  <c r="J101"/>
  <c r="T121"/>
  <c r="T120"/>
  <c r="T137"/>
  <c r="T150"/>
  <c r="P161"/>
  <c r="P121"/>
  <c r="P137"/>
  <c r="R150"/>
  <c r="P155"/>
  <c r="P154"/>
  <c r="R161"/>
  <c r="R121"/>
  <c r="R137"/>
  <c r="P150"/>
  <c r="BK155"/>
  <c r="BK154"/>
  <c r="J154"/>
  <c r="J99"/>
  <c r="R155"/>
  <c r="R154"/>
  <c r="T155"/>
  <c r="T154"/>
  <c r="T161"/>
  <c r="F90"/>
  <c r="J113"/>
  <c r="BF123"/>
  <c r="BF124"/>
  <c r="BF127"/>
  <c r="BF134"/>
  <c r="BF135"/>
  <c r="BF140"/>
  <c r="BF144"/>
  <c r="BF148"/>
  <c r="BF149"/>
  <c r="BF160"/>
  <c r="BF163"/>
  <c r="BF165"/>
  <c r="BF176"/>
  <c r="BF179"/>
  <c r="BF186"/>
  <c r="BF191"/>
  <c r="BF126"/>
  <c r="BF129"/>
  <c r="BF130"/>
  <c r="BF131"/>
  <c r="BF133"/>
  <c r="BF146"/>
  <c r="BF147"/>
  <c r="BF151"/>
  <c r="BF158"/>
  <c r="BF168"/>
  <c r="BF169"/>
  <c r="BF177"/>
  <c r="BF180"/>
  <c r="BF182"/>
  <c r="BF185"/>
  <c r="BF187"/>
  <c r="BF190"/>
  <c r="BF193"/>
  <c r="BF195"/>
  <c r="BF125"/>
  <c r="BF138"/>
  <c r="BF141"/>
  <c r="BF142"/>
  <c r="BF143"/>
  <c r="BF152"/>
  <c r="BF153"/>
  <c r="BF157"/>
  <c r="BF159"/>
  <c r="BF162"/>
  <c r="BF164"/>
  <c r="BF173"/>
  <c r="BF174"/>
  <c r="BF178"/>
  <c r="BF181"/>
  <c r="BF184"/>
  <c r="BF188"/>
  <c r="BF189"/>
  <c r="BF122"/>
  <c r="BF128"/>
  <c r="BF132"/>
  <c r="BF136"/>
  <c r="BF139"/>
  <c r="BF145"/>
  <c r="BF156"/>
  <c r="BF166"/>
  <c r="BF167"/>
  <c r="BF170"/>
  <c r="BF171"/>
  <c r="BF172"/>
  <c r="BF175"/>
  <c r="BF183"/>
  <c r="BF192"/>
  <c r="BF194"/>
  <c r="J31"/>
  <c i="1" r="AV95"/>
  <c i="2" r="F35"/>
  <c i="1" r="BD95"/>
  <c r="BD94"/>
  <c r="W33"/>
  <c i="2" r="F33"/>
  <c i="1" r="BB95"/>
  <c r="BB94"/>
  <c r="W31"/>
  <c i="2" r="F31"/>
  <c i="1" r="AZ95"/>
  <c r="AZ94"/>
  <c r="W29"/>
  <c i="2" r="F34"/>
  <c i="1" r="BC95"/>
  <c r="BC94"/>
  <c r="W32"/>
  <c i="2" l="1" r="R120"/>
  <c r="R119"/>
  <c r="T119"/>
  <c r="P120"/>
  <c r="P119"/>
  <c i="1" r="AU95"/>
  <c i="2" r="BK120"/>
  <c r="J120"/>
  <c r="J95"/>
  <c r="J121"/>
  <c r="J96"/>
  <c r="J155"/>
  <c r="J100"/>
  <c i="1" r="AX94"/>
  <c r="AY94"/>
  <c i="2" r="J32"/>
  <c i="1" r="AW95"/>
  <c r="AT95"/>
  <c r="AU94"/>
  <c r="AV94"/>
  <c r="AK29"/>
  <c i="2" r="F32"/>
  <c i="1" r="BA95"/>
  <c r="BA94"/>
  <c r="W30"/>
  <c i="2" l="1" r="BK119"/>
  <c r="J119"/>
  <c r="J94"/>
  <c i="1" r="AW94"/>
  <c r="AK30"/>
  <c l="1" r="AT94"/>
  <c i="2" r="J28"/>
  <c i="1" r="AG95"/>
  <c r="AG94"/>
  <c r="AK26"/>
  <c r="AK35"/>
  <c l="1" r="AN95"/>
  <c i="2" r="J37"/>
  <c i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<sst xmlns="http://schemas.openxmlformats.org/spreadsheetml/2006/main">
  <si>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</si>
  <si>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</si>
  <si>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</si>
  <si>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</si>
  <si>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{1ae2ec4a-d6f0-4386-98b1-953e6671b5e8}</t>
  </si>
  <si>
    <t xml:space="preserve">&gt;&gt;  skryté stĺpce  &lt;&lt;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</si>
  <si>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</si>
  <si>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</si>
  <si>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</si>
  <si>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</si>
  <si>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</si>
  <si>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</si>
  <si>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</si>
  <si>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3-21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</si>
  <si>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</si>
  <si>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</si>
  <si>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JAZIERKO A POZOROVATELŇA SPEVAVCOV</t>
  </si>
  <si>
    <t>JKSO:</t>
  </si>
  <si>
    <t>KS:</t>
  </si>
  <si>
    <t>Miesto:</t>
  </si>
  <si>
    <t>parc.č. 5991/2, k.ú. Pribylina</t>
  </si>
  <si>
    <t>Dátum:</t>
  </si>
  <si>
    <t>4. 2. 2021</t>
  </si>
  <si>
    <t>Objednávateľ:</t>
  </si>
  <si>
    <t>IČO:</t>
  </si>
  <si>
    <t>PSBU OBCE PRIBYLINA</t>
  </si>
  <si>
    <t>IČ DPH:</t>
  </si>
  <si>
    <t>Zhotoviteľ:</t>
  </si>
  <si>
    <t>Vyplň údaj</t>
  </si>
  <si>
    <t>Projektant:</t>
  </si>
  <si>
    <t>Ing. Gabriela Bartková</t>
  </si>
  <si>
    <t>True</t>
  </si>
  <si>
    <t>Spracovateľ:</t>
  </si>
  <si>
    <t>Peter Vandriak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</si>
  <si>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</si>
  <si>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</si>
  <si>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</si>
  <si>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</si>
  <si>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</si>
  <si>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</si>
  <si>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</si>
  <si>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</si>
  <si>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</si>
  <si>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</si>
  <si>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</si>
  <si>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</si>
  <si>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</si>
  <si>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</si>
  <si>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</si>
  <si>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</si>
  <si>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</si>
  <si>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</si>
  <si>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</si>
  <si>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</si>
  <si>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</si>
  <si>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</si>
  <si>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</si>
  <si>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</si>
  <si>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</si>
  <si>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</si>
  <si>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</si>
  <si>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</si>
  <si>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</si>
  <si>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</si>
  <si>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</si>
  <si>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</si>
  <si>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</si>
  <si>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</si>
  <si>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</si>
  <si>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</si>
  <si>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</si>
  <si>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</si>
  <si>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</si>
  <si>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</si>
  <si>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</si>
  <si>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</si>
  <si>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</si>
  <si>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</si>
  <si>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</si>
  <si>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</si>
  <si>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</si>
  <si>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</si>
  <si>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</si>
  <si>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</si>
  <si>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</si>
  <si>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</si>
  <si>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</si>
  <si>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</si>
  <si>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</si>
  <si>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</si>
  <si>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</si>
  <si>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99 - Ostatné</t>
  </si>
  <si>
    <t>PSV - Práce a dodávky PSV</t>
  </si>
  <si>
    <t xml:space="preserve">    711 - Izolácie proti vode a vlhkosti</t>
  </si>
  <si>
    <t>OST - Technológia jazierka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</si>
  <si>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</si>
  <si>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</si>
  <si>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</si>
  <si>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</si>
  <si>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</si>
  <si>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</si>
  <si>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</si>
  <si>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</si>
  <si>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</si>
  <si>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</si>
  <si>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</si>
  <si>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</si>
  <si>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</si>
  <si>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</si>
  <si>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</si>
  <si>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</si>
  <si>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40</t>
  </si>
  <si>
    <t>K</t>
  </si>
  <si>
    <t>121101111.S</t>
  </si>
  <si>
    <t>Odstránenie ornice s vodor. premiestn. na hromady, so zložením na vzdialenosť do 100 m a do 100m3</t>
  </si>
  <si>
    <t>m3</t>
  </si>
  <si>
    <t>4</t>
  </si>
  <si>
    <t>2</t>
  </si>
  <si>
    <t>-23131355</t>
  </si>
  <si>
    <t>38</t>
  </si>
  <si>
    <t>122201102.S</t>
  </si>
  <si>
    <t>Odkopávka a prekopávka nezapažená v hornine 3, nad 100 do 1000 m3</t>
  </si>
  <si>
    <t>-1386040396</t>
  </si>
  <si>
    <t>39</t>
  </si>
  <si>
    <t>122201109.S</t>
  </si>
  <si>
    <t>Odkopávky a prekopávky nezapažené. Príplatok k cenám za lepivosť horniny 3</t>
  </si>
  <si>
    <t>-750450546</t>
  </si>
  <si>
    <t>53</t>
  </si>
  <si>
    <t>132201101.S</t>
  </si>
  <si>
    <t>Výkop ryhy do šírky 600 mm v horn.3 do 100 m3</t>
  </si>
  <si>
    <t>2069804539</t>
  </si>
  <si>
    <t>54</t>
  </si>
  <si>
    <t>132201109.S</t>
  </si>
  <si>
    <t>Príplatok k cene za lepivosť pri hĺbení rýh šírky do 600 mm zapažených i nezapažených s urovnaním dna v hornine 3</t>
  </si>
  <si>
    <t>104631477</t>
  </si>
  <si>
    <t>42</t>
  </si>
  <si>
    <t>162501102.S</t>
  </si>
  <si>
    <t>Vodorovné premiestnenie výkopku po spevnenej ceste z horniny tr.1-4, do 100 m3 na vzdialenosť do 3000 m</t>
  </si>
  <si>
    <t>1560130446</t>
  </si>
  <si>
    <t>43</t>
  </si>
  <si>
    <t>171201201.S</t>
  </si>
  <si>
    <t>Uloženie sypaniny na skládky do 100 m3</t>
  </si>
  <si>
    <t>-848312117</t>
  </si>
  <si>
    <t>41</t>
  </si>
  <si>
    <t>174101102.S</t>
  </si>
  <si>
    <t>Zásyp sypaninou v uzavretých priestoroch s urovnaním povrchu zásypu</t>
  </si>
  <si>
    <t>405335462</t>
  </si>
  <si>
    <t>68</t>
  </si>
  <si>
    <t>175203101.S</t>
  </si>
  <si>
    <t>Prísyp tesniacej fólie na objektoch vodných stavieb so sklonom do 1:5</t>
  </si>
  <si>
    <t>1637917269</t>
  </si>
  <si>
    <t>69</t>
  </si>
  <si>
    <t>M</t>
  </si>
  <si>
    <t>583310003200.S</t>
  </si>
  <si>
    <t>Štrk do jazera</t>
  </si>
  <si>
    <t>t</t>
  </si>
  <si>
    <t>8</t>
  </si>
  <si>
    <t>1288273532</t>
  </si>
  <si>
    <t>70</t>
  </si>
  <si>
    <t>175203101.S1</t>
  </si>
  <si>
    <t>Manipulácia s kameňom</t>
  </si>
  <si>
    <t>ks</t>
  </si>
  <si>
    <t>1915645332</t>
  </si>
  <si>
    <t>64</t>
  </si>
  <si>
    <t>183205112.S</t>
  </si>
  <si>
    <t xml:space="preserve">Výsadba rastlín </t>
  </si>
  <si>
    <t>m2</t>
  </si>
  <si>
    <t>-49692124</t>
  </si>
  <si>
    <t>65</t>
  </si>
  <si>
    <t>026550000600</t>
  </si>
  <si>
    <t>Vodná rastlina 3,6</t>
  </si>
  <si>
    <t>-80845658</t>
  </si>
  <si>
    <t>66</t>
  </si>
  <si>
    <t>026550000601</t>
  </si>
  <si>
    <t>Vodná rastlina 4,9</t>
  </si>
  <si>
    <t>1736130623</t>
  </si>
  <si>
    <t>67</t>
  </si>
  <si>
    <t>026550000602</t>
  </si>
  <si>
    <t>Nymphaea - lekno</t>
  </si>
  <si>
    <t>1556281466</t>
  </si>
  <si>
    <t>Zakladanie</t>
  </si>
  <si>
    <t>52</t>
  </si>
  <si>
    <t>271573001.S</t>
  </si>
  <si>
    <t>Násyp pod základové konštrukcie so zhutnením zo štrkopiesku fr.0-32 mm</t>
  </si>
  <si>
    <t>-1840164596</t>
  </si>
  <si>
    <t>44</t>
  </si>
  <si>
    <t>273321311.S</t>
  </si>
  <si>
    <t>Betón základových dosiek, železový (bez výstuže), tr. C 16/20</t>
  </si>
  <si>
    <t>-760992835</t>
  </si>
  <si>
    <t>45</t>
  </si>
  <si>
    <t>273351215.S</t>
  </si>
  <si>
    <t>Debnenie stien základových dosiek, zhotovenie-dielce</t>
  </si>
  <si>
    <t>-1819036752</t>
  </si>
  <si>
    <t>46</t>
  </si>
  <si>
    <t>273351216.S</t>
  </si>
  <si>
    <t>Debnenie stien základových dosiek, odstránenie-dielce</t>
  </si>
  <si>
    <t>1619823419</t>
  </si>
  <si>
    <t>47</t>
  </si>
  <si>
    <t>273362421.S</t>
  </si>
  <si>
    <t>Výstuž základových dosiek zo zvár. sietí KARI, priemer drôtu 6/6 mm, veľkosť oka 100x100 mm</t>
  </si>
  <si>
    <t>-2036553969</t>
  </si>
  <si>
    <t>55</t>
  </si>
  <si>
    <t>274313611.S</t>
  </si>
  <si>
    <t>Betón základových pásov, prostý tr. C 16/20</t>
  </si>
  <si>
    <t>-648048823</t>
  </si>
  <si>
    <t>56</t>
  </si>
  <si>
    <t>274351215.S</t>
  </si>
  <si>
    <t>Debnenie stien základových pásov, zhotovenie-dielce</t>
  </si>
  <si>
    <t>1142555172</t>
  </si>
  <si>
    <t>57</t>
  </si>
  <si>
    <t>274351216.S</t>
  </si>
  <si>
    <t>Debnenie stien základových pásov, odstránenie-dielce</t>
  </si>
  <si>
    <t>1572230579</t>
  </si>
  <si>
    <t>48</t>
  </si>
  <si>
    <t>279321311.S</t>
  </si>
  <si>
    <t>Betón základových múrov, železový (bez výstuže), tr. C 16/20</t>
  </si>
  <si>
    <t>-365579802</t>
  </si>
  <si>
    <t>49</t>
  </si>
  <si>
    <t>279351105.S</t>
  </si>
  <si>
    <t>Debnenie základových múrov obojstranné zhotovenie-dielce</t>
  </si>
  <si>
    <t>2041795088</t>
  </si>
  <si>
    <t>50</t>
  </si>
  <si>
    <t>279351106.S</t>
  </si>
  <si>
    <t>Debnenie základových múrov obojstranné odstránenie-dielce</t>
  </si>
  <si>
    <t>-429622722</t>
  </si>
  <si>
    <t>51</t>
  </si>
  <si>
    <t>279361821.S</t>
  </si>
  <si>
    <t>Výstuž základových múrov nosných z ocele B500 (10505)</t>
  </si>
  <si>
    <t>361015550</t>
  </si>
  <si>
    <t>99</t>
  </si>
  <si>
    <t>Ostatné</t>
  </si>
  <si>
    <t>63</t>
  </si>
  <si>
    <t>998332011.S</t>
  </si>
  <si>
    <t>Presun hmôt pre HSV</t>
  </si>
  <si>
    <t>1361319738</t>
  </si>
  <si>
    <t>71</t>
  </si>
  <si>
    <t>998332011.S1</t>
  </si>
  <si>
    <t>Dodávka + montáž oceľového poklopu na šachtu 3500/1500 mm</t>
  </si>
  <si>
    <t>-1533637352</t>
  </si>
  <si>
    <t>72</t>
  </si>
  <si>
    <t>998332011.S2</t>
  </si>
  <si>
    <t>Dodávka + montáž oceľového kontajnera 1950/1980/1910 mm</t>
  </si>
  <si>
    <t>-1600014707</t>
  </si>
  <si>
    <t>PSV</t>
  </si>
  <si>
    <t>Práce a dodávky PSV</t>
  </si>
  <si>
    <t>711</t>
  </si>
  <si>
    <t>Izolácie proti vode a vlhkosti</t>
  </si>
  <si>
    <t>60</t>
  </si>
  <si>
    <t>711131102.S</t>
  </si>
  <si>
    <t xml:space="preserve">Zhotovenie geotextílie alebo tkaniny na plochu </t>
  </si>
  <si>
    <t>16</t>
  </si>
  <si>
    <t>-997629407</t>
  </si>
  <si>
    <t>61</t>
  </si>
  <si>
    <t>693110004500.S</t>
  </si>
  <si>
    <t>Geotextília polypropylénová netkaná 300 g/m2</t>
  </si>
  <si>
    <t>32</t>
  </si>
  <si>
    <t>494566504</t>
  </si>
  <si>
    <t>58</t>
  </si>
  <si>
    <t>711531500.S</t>
  </si>
  <si>
    <t>Zhotovenie jazierkovej izolácie PVC Fóliou</t>
  </si>
  <si>
    <t>271910777</t>
  </si>
  <si>
    <t>59</t>
  </si>
  <si>
    <t>283220003300</t>
  </si>
  <si>
    <t>Hydroizolačná fólia PVC-P FATRAFOL AQUALPAST 805/V, hr. 1 mm, pre izoláciu záhradných jazierok, rybníkov, iných vodných plôch, FATRA IZOLFA</t>
  </si>
  <si>
    <t>1603755302</t>
  </si>
  <si>
    <t>62</t>
  </si>
  <si>
    <t>998711201.S</t>
  </si>
  <si>
    <t>Presun hmôt pre izoláciu proti vode v objektoch výšky do 6 m</t>
  </si>
  <si>
    <t>%</t>
  </si>
  <si>
    <t>-520753742</t>
  </si>
  <si>
    <t>OST</t>
  </si>
  <si>
    <t>Technológia jazierka</t>
  </si>
  <si>
    <t>18</t>
  </si>
  <si>
    <t>000005</t>
  </si>
  <si>
    <t>UVC lampa TMC 110 Watt</t>
  </si>
  <si>
    <t>2083299278</t>
  </si>
  <si>
    <t>000016</t>
  </si>
  <si>
    <t>Skimmer Profi s redukciou 160 mm</t>
  </si>
  <si>
    <t>-482168062</t>
  </si>
  <si>
    <t>5</t>
  </si>
  <si>
    <t>000018</t>
  </si>
  <si>
    <t>Šupátko Valterra 110 mm</t>
  </si>
  <si>
    <t>2039611484</t>
  </si>
  <si>
    <t>000021</t>
  </si>
  <si>
    <t>Príruba fóliová 110 mm</t>
  </si>
  <si>
    <t>616123637</t>
  </si>
  <si>
    <t>3</t>
  </si>
  <si>
    <t>000022</t>
  </si>
  <si>
    <t>Príruba fóliová 63 mm na prepad z jazera</t>
  </si>
  <si>
    <t>1030554800</t>
  </si>
  <si>
    <t>000045</t>
  </si>
  <si>
    <t>Dnová vpust - gula 110 mm</t>
  </si>
  <si>
    <t>-873630645</t>
  </si>
  <si>
    <t>000053</t>
  </si>
  <si>
    <t>Špirálová hadica 63 mm odhad</t>
  </si>
  <si>
    <t>bm</t>
  </si>
  <si>
    <t>-1522243273</t>
  </si>
  <si>
    <t>10</t>
  </si>
  <si>
    <t>000077</t>
  </si>
  <si>
    <t>Lepidlo Griffon na PVC 250 ml</t>
  </si>
  <si>
    <t>1729018417</t>
  </si>
  <si>
    <t>21</t>
  </si>
  <si>
    <t>000194</t>
  </si>
  <si>
    <t>Rozoberateľný spoj 63 mm lep/lep</t>
  </si>
  <si>
    <t>868565103</t>
  </si>
  <si>
    <t>22</t>
  </si>
  <si>
    <t>000195</t>
  </si>
  <si>
    <t>Rozoberateľný spoj 63 mm s vnútorným závitom</t>
  </si>
  <si>
    <t>-1581779573</t>
  </si>
  <si>
    <t>9</t>
  </si>
  <si>
    <t>000235</t>
  </si>
  <si>
    <t>Čistič Griffon 250 ml</t>
  </si>
  <si>
    <t>4677760</t>
  </si>
  <si>
    <t>6</t>
  </si>
  <si>
    <t>000236</t>
  </si>
  <si>
    <t>Rozoberateľný spoj 110 mm</t>
  </si>
  <si>
    <t>745962575</t>
  </si>
  <si>
    <t>15</t>
  </si>
  <si>
    <t>000272</t>
  </si>
  <si>
    <t>Kotvy</t>
  </si>
  <si>
    <t>30092282</t>
  </si>
  <si>
    <t>25</t>
  </si>
  <si>
    <t>000452</t>
  </si>
  <si>
    <t>Guľový ventil Aquaking 63 mm</t>
  </si>
  <si>
    <t>702240719</t>
  </si>
  <si>
    <t>28</t>
  </si>
  <si>
    <t>000544</t>
  </si>
  <si>
    <t>Vzduchovacia placka 20 cm s ochranným rámom</t>
  </si>
  <si>
    <t>100180848</t>
  </si>
  <si>
    <t>27</t>
  </si>
  <si>
    <t>000552</t>
  </si>
  <si>
    <t>Vzduchovacia hadička 8/12 mm, 50m/bal</t>
  </si>
  <si>
    <t>1863568105</t>
  </si>
  <si>
    <t>29</t>
  </si>
  <si>
    <t>000595</t>
  </si>
  <si>
    <t>Vlnovec/Kužel</t>
  </si>
  <si>
    <t>-395401007</t>
  </si>
  <si>
    <t>14</t>
  </si>
  <si>
    <t>000736</t>
  </si>
  <si>
    <t>Poplastované lišty</t>
  </si>
  <si>
    <t>-1157503089</t>
  </si>
  <si>
    <t>000801</t>
  </si>
  <si>
    <t>Oase ProfiClear Premium DF-L gravity bubnový filter</t>
  </si>
  <si>
    <t>1954129290</t>
  </si>
  <si>
    <t>23</t>
  </si>
  <si>
    <t>000934</t>
  </si>
  <si>
    <t>Regulátor vodnej hladiny IMM</t>
  </si>
  <si>
    <t>545291893</t>
  </si>
  <si>
    <t>26</t>
  </si>
  <si>
    <t>000946</t>
  </si>
  <si>
    <t>Vzduchovacie čerpadlo ALITA AL-60, 6000 L/h, 72W</t>
  </si>
  <si>
    <t>-1866687713</t>
  </si>
  <si>
    <t>17</t>
  </si>
  <si>
    <t>000982</t>
  </si>
  <si>
    <t>Oase ProfiClear Premium Moving Bed modul</t>
  </si>
  <si>
    <t>-423293126</t>
  </si>
  <si>
    <t>19</t>
  </si>
  <si>
    <t>001024</t>
  </si>
  <si>
    <t>AquaForte DM 30000Vario čerpadlo</t>
  </si>
  <si>
    <t>1814619710</t>
  </si>
  <si>
    <t>11</t>
  </si>
  <si>
    <t>001029</t>
  </si>
  <si>
    <t>AquaForte Super Strong MS sealer 290 ml tmel</t>
  </si>
  <si>
    <t>-1525372825</t>
  </si>
  <si>
    <t>7</t>
  </si>
  <si>
    <t>Pol1</t>
  </si>
  <si>
    <t>KG materiál (rúry, kolená, presuvky, zátky,....) odhad</t>
  </si>
  <si>
    <t>jm</t>
  </si>
  <si>
    <t>1540671481</t>
  </si>
  <si>
    <t>35</t>
  </si>
  <si>
    <t>Pol10</t>
  </si>
  <si>
    <t>Inštalácia vzduchovania</t>
  </si>
  <si>
    <t>553519948</t>
  </si>
  <si>
    <t>36</t>
  </si>
  <si>
    <t>Pol12</t>
  </si>
  <si>
    <t>Odskúšanie filtračného systému, vyregulovanie prietoku, zaškolenie obsluhy</t>
  </si>
  <si>
    <t>1450452606</t>
  </si>
  <si>
    <t>37</t>
  </si>
  <si>
    <t>Pol13</t>
  </si>
  <si>
    <t>Doprava</t>
  </si>
  <si>
    <t>-1172636921</t>
  </si>
  <si>
    <t>Pol2</t>
  </si>
  <si>
    <t>PVC materiál (kolená, T-kusy, redukcie, mufne...) odhad</t>
  </si>
  <si>
    <t>-2108074614</t>
  </si>
  <si>
    <t>24</t>
  </si>
  <si>
    <t>Pol3</t>
  </si>
  <si>
    <t>Zostava k automatickému dopúšťaniu</t>
  </si>
  <si>
    <t>252420237</t>
  </si>
  <si>
    <t>30</t>
  </si>
  <si>
    <t>Pol5</t>
  </si>
  <si>
    <t>Inštalácia KG rúr do vykopaných rýh, inštalácia dnových vpustí, prírub na skimmre</t>
  </si>
  <si>
    <t>-796659428</t>
  </si>
  <si>
    <t>Pol7</t>
  </si>
  <si>
    <t>Inštalácia ventilov, rozoberateľných spojov</t>
  </si>
  <si>
    <t>-1041507948</t>
  </si>
  <si>
    <t>33</t>
  </si>
  <si>
    <t>Pol8</t>
  </si>
  <si>
    <t>Inštalácia bubnovej filtrácie, čerpadla, UVC lámp</t>
  </si>
  <si>
    <t>2063441126</t>
  </si>
  <si>
    <t>34</t>
  </si>
  <si>
    <t>Pol9</t>
  </si>
  <si>
    <t>Inštalácia automatického dopúšťania vody</t>
  </si>
  <si>
    <t>1876580868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</si>
</sst>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4" fontId="30" fillId="3" borderId="22" xfId="0" applyNumberFormat="1" applyFont="1" applyFill="1" applyBorder="1" applyAlignment="1" applyProtection="1">
      <alignment vertical="center"/>
      <protection locked="0"/>
    </xf>
    <xf numFmtId="4" fontId="30" fillId="0" borderId="22" xfId="0" applyNumberFormat="1" applyFont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11</v>
      </c>
    </row>
    <row r="5" s="1" customFormat="1" ht="12" customHeight="1">
      <c r="B5" s="18"/>
      <c r="D5" s="22" t="s">
        <v>12</v>
      </c>
      <c r="K5" s="23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14</v>
      </c>
      <c r="BS5" s="15" t="s">
        <v>6</v>
      </c>
    </row>
    <row r="6" s="1" customFormat="1" ht="36.96" customHeight="1">
      <c r="B6" s="18"/>
      <c r="D6" s="25" t="s">
        <v>15</v>
      </c>
      <c r="K6" s="26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17</v>
      </c>
      <c r="K7" s="23" t="s">
        <v>1</v>
      </c>
      <c r="AK7" s="28" t="s">
        <v>18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19</v>
      </c>
      <c r="K8" s="23" t="s">
        <v>20</v>
      </c>
      <c r="AK8" s="28" t="s">
        <v>21</v>
      </c>
      <c r="AN8" s="29" t="s">
        <v>22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23</v>
      </c>
      <c r="AK10" s="28" t="s">
        <v>24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25</v>
      </c>
      <c r="AK11" s="28" t="s">
        <v>26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27</v>
      </c>
      <c r="AK13" s="28" t="s">
        <v>24</v>
      </c>
      <c r="AN13" s="30" t="s">
        <v>28</v>
      </c>
      <c r="AR13" s="18"/>
      <c r="BE13" s="27"/>
      <c r="BS13" s="15" t="s">
        <v>6</v>
      </c>
    </row>
    <row r="14">
      <c r="B14" s="18"/>
      <c r="E14" s="30" t="s">
        <v>28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26</v>
      </c>
      <c r="AN14" s="30" t="s">
        <v>28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29</v>
      </c>
      <c r="AK16" s="28" t="s">
        <v>24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30</v>
      </c>
      <c r="AK17" s="28" t="s">
        <v>26</v>
      </c>
      <c r="AN17" s="23" t="s">
        <v>1</v>
      </c>
      <c r="AR17" s="18"/>
      <c r="BE17" s="27"/>
      <c r="BS17" s="15" t="s">
        <v>31</v>
      </c>
    </row>
    <row r="18" s="1" customFormat="1" ht="6.96" customHeight="1">
      <c r="B18" s="18"/>
      <c r="AR18" s="18"/>
      <c r="BE18" s="27"/>
      <c r="BS18" s="15" t="s">
        <v>6</v>
      </c>
    </row>
    <row r="19" s="1" customFormat="1" ht="12" customHeight="1">
      <c r="B19" s="18"/>
      <c r="D19" s="28" t="s">
        <v>32</v>
      </c>
      <c r="AK19" s="28" t="s">
        <v>24</v>
      </c>
      <c r="AN19" s="23" t="s">
        <v>1</v>
      </c>
      <c r="AR19" s="18"/>
      <c r="BE19" s="27"/>
      <c r="BS19" s="15" t="s">
        <v>6</v>
      </c>
    </row>
    <row r="20" s="1" customFormat="1" ht="18.48" customHeight="1">
      <c r="B20" s="18"/>
      <c r="E20" s="23" t="s">
        <v>33</v>
      </c>
      <c r="AK20" s="28" t="s">
        <v>26</v>
      </c>
      <c r="AN20" s="23" t="s">
        <v>1</v>
      </c>
      <c r="AR20" s="18"/>
      <c r="BE20" s="27"/>
      <c r="BS20" s="15" t="s">
        <v>31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34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35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36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37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38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39</v>
      </c>
      <c r="E29" s="3"/>
      <c r="F29" s="28" t="s">
        <v>40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41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42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43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44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45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46</v>
      </c>
      <c r="U35" s="46"/>
      <c r="V35" s="46"/>
      <c r="W35" s="46"/>
      <c r="X35" s="48" t="s">
        <v>47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48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49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50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51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50</v>
      </c>
      <c r="AI60" s="37"/>
      <c r="AJ60" s="37"/>
      <c r="AK60" s="37"/>
      <c r="AL60" s="37"/>
      <c r="AM60" s="54" t="s">
        <v>51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52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53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50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51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50</v>
      </c>
      <c r="AI75" s="37"/>
      <c r="AJ75" s="37"/>
      <c r="AK75" s="37"/>
      <c r="AL75" s="37"/>
      <c r="AM75" s="54" t="s">
        <v>51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54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3-21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15</v>
      </c>
      <c r="D85" s="5"/>
      <c r="E85" s="5"/>
      <c r="F85" s="5"/>
      <c r="G85" s="5"/>
      <c r="H85" s="5"/>
      <c r="I85" s="5"/>
      <c r="J85" s="5"/>
      <c r="K85" s="5"/>
      <c r="L85" s="63" t="str">
        <f>K6</f>
        <v>JAZIERKO A POZOROVATELŇA SPEVAVCOV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19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>parc.č. 5991/2, k.ú. Pribylina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21</v>
      </c>
      <c r="AJ87" s="34"/>
      <c r="AK87" s="34"/>
      <c r="AL87" s="34"/>
      <c r="AM87" s="65" t="str">
        <f>IF(AN8= "","",AN8)</f>
        <v>4. 2. 2021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23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PSBU OBCE PRIBYLINA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29</v>
      </c>
      <c r="AJ89" s="34"/>
      <c r="AK89" s="34"/>
      <c r="AL89" s="34"/>
      <c r="AM89" s="66" t="str">
        <f>IF(E17="","",E17)</f>
        <v>Ing. Gabriela Bartková</v>
      </c>
      <c r="AN89" s="4"/>
      <c r="AO89" s="4"/>
      <c r="AP89" s="4"/>
      <c r="AQ89" s="34"/>
      <c r="AR89" s="35"/>
      <c r="AS89" s="67" t="s">
        <v>55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27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32</v>
      </c>
      <c r="AJ90" s="34"/>
      <c r="AK90" s="34"/>
      <c r="AL90" s="34"/>
      <c r="AM90" s="66" t="str">
        <f>IF(E20="","",E20)</f>
        <v>Peter Vandriak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56</v>
      </c>
      <c r="D92" s="76"/>
      <c r="E92" s="76"/>
      <c r="F92" s="76"/>
      <c r="G92" s="76"/>
      <c r="H92" s="77"/>
      <c r="I92" s="78" t="s">
        <v>57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58</v>
      </c>
      <c r="AH92" s="76"/>
      <c r="AI92" s="76"/>
      <c r="AJ92" s="76"/>
      <c r="AK92" s="76"/>
      <c r="AL92" s="76"/>
      <c r="AM92" s="76"/>
      <c r="AN92" s="78" t="s">
        <v>59</v>
      </c>
      <c r="AO92" s="76"/>
      <c r="AP92" s="80"/>
      <c r="AQ92" s="81" t="s">
        <v>60</v>
      </c>
      <c r="AR92" s="35"/>
      <c r="AS92" s="82" t="s">
        <v>61</v>
      </c>
      <c r="AT92" s="83" t="s">
        <v>62</v>
      </c>
      <c r="AU92" s="83" t="s">
        <v>63</v>
      </c>
      <c r="AV92" s="83" t="s">
        <v>64</v>
      </c>
      <c r="AW92" s="83" t="s">
        <v>65</v>
      </c>
      <c r="AX92" s="83" t="s">
        <v>66</v>
      </c>
      <c r="AY92" s="83" t="s">
        <v>67</v>
      </c>
      <c r="AZ92" s="83" t="s">
        <v>68</v>
      </c>
      <c r="BA92" s="83" t="s">
        <v>69</v>
      </c>
      <c r="BB92" s="83" t="s">
        <v>70</v>
      </c>
      <c r="BC92" s="83" t="s">
        <v>71</v>
      </c>
      <c r="BD92" s="84" t="s">
        <v>72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73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74</v>
      </c>
      <c r="BT94" s="98" t="s">
        <v>75</v>
      </c>
      <c r="BV94" s="98" t="s">
        <v>76</v>
      </c>
      <c r="BW94" s="98" t="s">
        <v>4</v>
      </c>
      <c r="BX94" s="98" t="s">
        <v>77</v>
      </c>
      <c r="CL94" s="98" t="s">
        <v>1</v>
      </c>
    </row>
    <row r="95" s="7" customFormat="1" ht="24.75" customHeight="1">
      <c r="A95" s="99" t="s">
        <v>78</v>
      </c>
      <c r="B95" s="100"/>
      <c r="C95" s="101"/>
      <c r="D95" s="102" t="s">
        <v>13</v>
      </c>
      <c r="E95" s="102"/>
      <c r="F95" s="102"/>
      <c r="G95" s="102"/>
      <c r="H95" s="102"/>
      <c r="I95" s="103"/>
      <c r="J95" s="102" t="s">
        <v>16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'3-21 - JAZIERKO A POZOROV...'!J28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79</v>
      </c>
      <c r="AR95" s="100"/>
      <c r="AS95" s="106">
        <v>0</v>
      </c>
      <c r="AT95" s="107">
        <f>ROUND(SUM(AV95:AW95),2)</f>
        <v>0</v>
      </c>
      <c r="AU95" s="108">
        <f>'3-21 - JAZIERKO A POZOROV...'!P119</f>
        <v>0</v>
      </c>
      <c r="AV95" s="107">
        <f>'3-21 - JAZIERKO A POZOROV...'!J31</f>
        <v>0</v>
      </c>
      <c r="AW95" s="107">
        <f>'3-21 - JAZIERKO A POZOROV...'!J32</f>
        <v>0</v>
      </c>
      <c r="AX95" s="107">
        <f>'3-21 - JAZIERKO A POZOROV...'!J33</f>
        <v>0</v>
      </c>
      <c r="AY95" s="107">
        <f>'3-21 - JAZIERKO A POZOROV...'!J34</f>
        <v>0</v>
      </c>
      <c r="AZ95" s="107">
        <f>'3-21 - JAZIERKO A POZOROV...'!F31</f>
        <v>0</v>
      </c>
      <c r="BA95" s="107">
        <f>'3-21 - JAZIERKO A POZOROV...'!F32</f>
        <v>0</v>
      </c>
      <c r="BB95" s="107">
        <f>'3-21 - JAZIERKO A POZOROV...'!F33</f>
        <v>0</v>
      </c>
      <c r="BC95" s="107">
        <f>'3-21 - JAZIERKO A POZOROV...'!F34</f>
        <v>0</v>
      </c>
      <c r="BD95" s="109">
        <f>'3-21 - JAZIERKO A POZOROV...'!F35</f>
        <v>0</v>
      </c>
      <c r="BE95" s="7"/>
      <c r="BT95" s="110" t="s">
        <v>80</v>
      </c>
      <c r="BU95" s="110" t="s">
        <v>81</v>
      </c>
      <c r="BV95" s="110" t="s">
        <v>76</v>
      </c>
      <c r="BW95" s="110" t="s">
        <v>4</v>
      </c>
      <c r="BX95" s="110" t="s">
        <v>77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3-21 - JAZIERKO A POZOROV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82</v>
      </c>
      <c r="L4" s="18"/>
      <c r="M4" s="111" t="s">
        <v>9</v>
      </c>
      <c r="AT4" s="15" t="s">
        <v>3</v>
      </c>
    </row>
    <row r="5" s="1" customFormat="1" ht="6.96" customHeight="1">
      <c r="B5" s="18"/>
      <c r="L5" s="18"/>
    </row>
    <row r="6" s="2" customFormat="1" ht="12" customHeight="1">
      <c r="A6" s="34"/>
      <c r="B6" s="35"/>
      <c r="C6" s="34"/>
      <c r="D6" s="28" t="s">
        <v>15</v>
      </c>
      <c r="E6" s="34"/>
      <c r="F6" s="34"/>
      <c r="G6" s="34"/>
      <c r="H6" s="34"/>
      <c r="I6" s="3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16</v>
      </c>
      <c r="F7" s="34"/>
      <c r="G7" s="34"/>
      <c r="H7" s="34"/>
      <c r="I7" s="3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17</v>
      </c>
      <c r="E9" s="34"/>
      <c r="F9" s="23" t="s">
        <v>1</v>
      </c>
      <c r="G9" s="34"/>
      <c r="H9" s="34"/>
      <c r="I9" s="28" t="s">
        <v>18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19</v>
      </c>
      <c r="E10" s="34"/>
      <c r="F10" s="23" t="s">
        <v>20</v>
      </c>
      <c r="G10" s="34"/>
      <c r="H10" s="34"/>
      <c r="I10" s="28" t="s">
        <v>21</v>
      </c>
      <c r="J10" s="65" t="str">
        <f>'Rekapitulácia stavby'!AN8</f>
        <v>4. 2. 2021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3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23</v>
      </c>
      <c r="E12" s="34"/>
      <c r="F12" s="34"/>
      <c r="G12" s="34"/>
      <c r="H12" s="34"/>
      <c r="I12" s="28" t="s">
        <v>24</v>
      </c>
      <c r="J12" s="23" t="s">
        <v>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25</v>
      </c>
      <c r="F13" s="34"/>
      <c r="G13" s="34"/>
      <c r="H13" s="34"/>
      <c r="I13" s="28" t="s">
        <v>26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3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27</v>
      </c>
      <c r="E15" s="34"/>
      <c r="F15" s="34"/>
      <c r="G15" s="34"/>
      <c r="H15" s="34"/>
      <c r="I15" s="28" t="s">
        <v>24</v>
      </c>
      <c r="J15" s="29" t="str">
        <f>'Rekapitulácia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'Rekapitulácia stavby'!E14</f>
        <v>Vyplň údaj</v>
      </c>
      <c r="F16" s="23"/>
      <c r="G16" s="23"/>
      <c r="H16" s="23"/>
      <c r="I16" s="28" t="s">
        <v>26</v>
      </c>
      <c r="J16" s="29" t="str">
        <f>'Rekapitulácia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3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29</v>
      </c>
      <c r="E18" s="34"/>
      <c r="F18" s="34"/>
      <c r="G18" s="34"/>
      <c r="H18" s="34"/>
      <c r="I18" s="28" t="s">
        <v>24</v>
      </c>
      <c r="J18" s="23" t="s">
        <v>1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">
        <v>30</v>
      </c>
      <c r="F19" s="34"/>
      <c r="G19" s="34"/>
      <c r="H19" s="34"/>
      <c r="I19" s="28" t="s">
        <v>26</v>
      </c>
      <c r="J19" s="23" t="s">
        <v>1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3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32</v>
      </c>
      <c r="E21" s="34"/>
      <c r="F21" s="34"/>
      <c r="G21" s="34"/>
      <c r="H21" s="34"/>
      <c r="I21" s="28" t="s">
        <v>24</v>
      </c>
      <c r="J21" s="23" t="s">
        <v>1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">
        <v>33</v>
      </c>
      <c r="F22" s="34"/>
      <c r="G22" s="34"/>
      <c r="H22" s="34"/>
      <c r="I22" s="28" t="s">
        <v>26</v>
      </c>
      <c r="J22" s="23" t="s">
        <v>1</v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3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34</v>
      </c>
      <c r="E24" s="34"/>
      <c r="F24" s="34"/>
      <c r="G24" s="34"/>
      <c r="H24" s="34"/>
      <c r="I24" s="3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2"/>
      <c r="B25" s="113"/>
      <c r="C25" s="112"/>
      <c r="D25" s="112"/>
      <c r="E25" s="32" t="s">
        <v>1</v>
      </c>
      <c r="F25" s="32"/>
      <c r="G25" s="32"/>
      <c r="H25" s="32"/>
      <c r="I25" s="112"/>
      <c r="J25" s="112"/>
      <c r="K25" s="112"/>
      <c r="L25" s="114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86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15" t="s">
        <v>35</v>
      </c>
      <c r="E28" s="34"/>
      <c r="F28" s="34"/>
      <c r="G28" s="34"/>
      <c r="H28" s="34"/>
      <c r="I28" s="34"/>
      <c r="J28" s="92">
        <f>ROUND(J119,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37</v>
      </c>
      <c r="G30" s="34"/>
      <c r="H30" s="34"/>
      <c r="I30" s="39" t="s">
        <v>36</v>
      </c>
      <c r="J30" s="39" t="s">
        <v>38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16" t="s">
        <v>39</v>
      </c>
      <c r="E31" s="28" t="s">
        <v>40</v>
      </c>
      <c r="F31" s="117">
        <f>ROUND((SUM(BE119:BE195)),  2)</f>
        <v>0</v>
      </c>
      <c r="G31" s="34"/>
      <c r="H31" s="34"/>
      <c r="I31" s="118">
        <v>0.20000000000000001</v>
      </c>
      <c r="J31" s="117">
        <f>ROUND(((SUM(BE119:BE195))*I31),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41</v>
      </c>
      <c r="F32" s="117">
        <f>ROUND((SUM(BF119:BF195)),  2)</f>
        <v>0</v>
      </c>
      <c r="G32" s="34"/>
      <c r="H32" s="34"/>
      <c r="I32" s="118">
        <v>0.20000000000000001</v>
      </c>
      <c r="J32" s="117">
        <f>ROUND(((SUM(BF119:BF195))*I32),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42</v>
      </c>
      <c r="F33" s="117">
        <f>ROUND((SUM(BG119:BG195)),  2)</f>
        <v>0</v>
      </c>
      <c r="G33" s="34"/>
      <c r="H33" s="34"/>
      <c r="I33" s="118">
        <v>0.20000000000000001</v>
      </c>
      <c r="J33" s="117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43</v>
      </c>
      <c r="F34" s="117">
        <f>ROUND((SUM(BH119:BH195)),  2)</f>
        <v>0</v>
      </c>
      <c r="G34" s="34"/>
      <c r="H34" s="34"/>
      <c r="I34" s="118">
        <v>0.20000000000000001</v>
      </c>
      <c r="J34" s="117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44</v>
      </c>
      <c r="F35" s="117">
        <f>ROUND((SUM(BI119:BI195)),  2)</f>
        <v>0</v>
      </c>
      <c r="G35" s="34"/>
      <c r="H35" s="34"/>
      <c r="I35" s="118">
        <v>0</v>
      </c>
      <c r="J35" s="117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19"/>
      <c r="D37" s="120" t="s">
        <v>45</v>
      </c>
      <c r="E37" s="77"/>
      <c r="F37" s="77"/>
      <c r="G37" s="121" t="s">
        <v>46</v>
      </c>
      <c r="H37" s="122" t="s">
        <v>47</v>
      </c>
      <c r="I37" s="77"/>
      <c r="J37" s="123">
        <f>SUM(J28:J35)</f>
        <v>0</v>
      </c>
      <c r="K37" s="12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3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L39" s="18"/>
    </row>
    <row r="40" s="1" customFormat="1" ht="14.4" customHeight="1">
      <c r="B40" s="18"/>
      <c r="L40" s="18"/>
    </row>
    <row r="41" s="1" customFormat="1" ht="14.4" customHeight="1">
      <c r="B41" s="18"/>
      <c r="L41" s="18"/>
    </row>
    <row r="42" s="1" customFormat="1" ht="14.4" customHeight="1">
      <c r="B42" s="18"/>
      <c r="L42" s="18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48</v>
      </c>
      <c r="E50" s="53"/>
      <c r="F50" s="53"/>
      <c r="G50" s="52" t="s">
        <v>49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50</v>
      </c>
      <c r="E61" s="37"/>
      <c r="F61" s="125" t="s">
        <v>51</v>
      </c>
      <c r="G61" s="54" t="s">
        <v>50</v>
      </c>
      <c r="H61" s="37"/>
      <c r="I61" s="37"/>
      <c r="J61" s="126" t="s">
        <v>51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52</v>
      </c>
      <c r="E65" s="55"/>
      <c r="F65" s="55"/>
      <c r="G65" s="52" t="s">
        <v>53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50</v>
      </c>
      <c r="E76" s="37"/>
      <c r="F76" s="125" t="s">
        <v>51</v>
      </c>
      <c r="G76" s="54" t="s">
        <v>50</v>
      </c>
      <c r="H76" s="37"/>
      <c r="I76" s="37"/>
      <c r="J76" s="126" t="s">
        <v>51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83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JAZIERKO A POZOROVATELŇA SPEVAVCOV</v>
      </c>
      <c r="F85" s="34"/>
      <c r="G85" s="34"/>
      <c r="H85" s="34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19</v>
      </c>
      <c r="D87" s="34"/>
      <c r="E87" s="34"/>
      <c r="F87" s="23" t="str">
        <f>F10</f>
        <v>parc.č. 5991/2, k.ú. Pribylina</v>
      </c>
      <c r="G87" s="34"/>
      <c r="H87" s="34"/>
      <c r="I87" s="28" t="s">
        <v>21</v>
      </c>
      <c r="J87" s="65" t="str">
        <f>IF(J10="","",J10)</f>
        <v>4. 2. 2021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23</v>
      </c>
      <c r="D89" s="34"/>
      <c r="E89" s="34"/>
      <c r="F89" s="23" t="str">
        <f>E13</f>
        <v>PSBU OBCE PRIBYLINA</v>
      </c>
      <c r="G89" s="34"/>
      <c r="H89" s="34"/>
      <c r="I89" s="28" t="s">
        <v>29</v>
      </c>
      <c r="J89" s="32" t="str">
        <f>E19</f>
        <v>Ing. Gabriela Bartková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27</v>
      </c>
      <c r="D90" s="34"/>
      <c r="E90" s="34"/>
      <c r="F90" s="23" t="str">
        <f>IF(E16="","",E16)</f>
        <v>Vyplň údaj</v>
      </c>
      <c r="G90" s="34"/>
      <c r="H90" s="34"/>
      <c r="I90" s="28" t="s">
        <v>32</v>
      </c>
      <c r="J90" s="32" t="str">
        <f>E22</f>
        <v>Peter Vandriak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27" t="s">
        <v>84</v>
      </c>
      <c r="D92" s="119"/>
      <c r="E92" s="119"/>
      <c r="F92" s="119"/>
      <c r="G92" s="119"/>
      <c r="H92" s="119"/>
      <c r="I92" s="119"/>
      <c r="J92" s="128" t="s">
        <v>85</v>
      </c>
      <c r="K92" s="119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29" t="s">
        <v>86</v>
      </c>
      <c r="D94" s="34"/>
      <c r="E94" s="34"/>
      <c r="F94" s="34"/>
      <c r="G94" s="34"/>
      <c r="H94" s="34"/>
      <c r="I94" s="34"/>
      <c r="J94" s="92">
        <f>J119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87</v>
      </c>
    </row>
    <row r="95" s="9" customFormat="1" ht="24.96" customHeight="1">
      <c r="A95" s="9"/>
      <c r="B95" s="130"/>
      <c r="C95" s="9"/>
      <c r="D95" s="131" t="s">
        <v>88</v>
      </c>
      <c r="E95" s="132"/>
      <c r="F95" s="132"/>
      <c r="G95" s="132"/>
      <c r="H95" s="132"/>
      <c r="I95" s="132"/>
      <c r="J95" s="133">
        <f>J120</f>
        <v>0</v>
      </c>
      <c r="K95" s="9"/>
      <c r="L95" s="130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34"/>
      <c r="C96" s="10"/>
      <c r="D96" s="135" t="s">
        <v>89</v>
      </c>
      <c r="E96" s="136"/>
      <c r="F96" s="136"/>
      <c r="G96" s="136"/>
      <c r="H96" s="136"/>
      <c r="I96" s="136"/>
      <c r="J96" s="137">
        <f>J121</f>
        <v>0</v>
      </c>
      <c r="K96" s="10"/>
      <c r="L96" s="134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34"/>
      <c r="C97" s="10"/>
      <c r="D97" s="135" t="s">
        <v>90</v>
      </c>
      <c r="E97" s="136"/>
      <c r="F97" s="136"/>
      <c r="G97" s="136"/>
      <c r="H97" s="136"/>
      <c r="I97" s="136"/>
      <c r="J97" s="137">
        <f>J137</f>
        <v>0</v>
      </c>
      <c r="K97" s="10"/>
      <c r="L97" s="134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34"/>
      <c r="C98" s="10"/>
      <c r="D98" s="135" t="s">
        <v>91</v>
      </c>
      <c r="E98" s="136"/>
      <c r="F98" s="136"/>
      <c r="G98" s="136"/>
      <c r="H98" s="136"/>
      <c r="I98" s="136"/>
      <c r="J98" s="137">
        <f>J150</f>
        <v>0</v>
      </c>
      <c r="K98" s="10"/>
      <c r="L98" s="134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30"/>
      <c r="C99" s="9"/>
      <c r="D99" s="131" t="s">
        <v>92</v>
      </c>
      <c r="E99" s="132"/>
      <c r="F99" s="132"/>
      <c r="G99" s="132"/>
      <c r="H99" s="132"/>
      <c r="I99" s="132"/>
      <c r="J99" s="133">
        <f>J154</f>
        <v>0</v>
      </c>
      <c r="K99" s="9"/>
      <c r="L99" s="130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34"/>
      <c r="C100" s="10"/>
      <c r="D100" s="135" t="s">
        <v>93</v>
      </c>
      <c r="E100" s="136"/>
      <c r="F100" s="136"/>
      <c r="G100" s="136"/>
      <c r="H100" s="136"/>
      <c r="I100" s="136"/>
      <c r="J100" s="137">
        <f>J155</f>
        <v>0</v>
      </c>
      <c r="K100" s="10"/>
      <c r="L100" s="134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9" customFormat="1" ht="24.96" customHeight="1">
      <c r="A101" s="9"/>
      <c r="B101" s="130"/>
      <c r="C101" s="9"/>
      <c r="D101" s="131" t="s">
        <v>94</v>
      </c>
      <c r="E101" s="132"/>
      <c r="F101" s="132"/>
      <c r="G101" s="132"/>
      <c r="H101" s="132"/>
      <c r="I101" s="132"/>
      <c r="J101" s="133">
        <f>J161</f>
        <v>0</v>
      </c>
      <c r="K101" s="9"/>
      <c r="L101" s="130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2" customFormat="1" ht="21.84" customHeight="1">
      <c r="A102" s="34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6.96" customHeight="1">
      <c r="A103" s="34"/>
      <c r="B103" s="56"/>
      <c r="C103" s="57"/>
      <c r="D103" s="57"/>
      <c r="E103" s="57"/>
      <c r="F103" s="57"/>
      <c r="G103" s="57"/>
      <c r="H103" s="57"/>
      <c r="I103" s="57"/>
      <c r="J103" s="57"/>
      <c r="K103" s="57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7" s="2" customFormat="1" ht="6.96" customHeight="1">
      <c r="A107" s="34"/>
      <c r="B107" s="58"/>
      <c r="C107" s="59"/>
      <c r="D107" s="59"/>
      <c r="E107" s="59"/>
      <c r="F107" s="59"/>
      <c r="G107" s="59"/>
      <c r="H107" s="59"/>
      <c r="I107" s="59"/>
      <c r="J107" s="59"/>
      <c r="K107" s="59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24.96" customHeight="1">
      <c r="A108" s="34"/>
      <c r="B108" s="35"/>
      <c r="C108" s="19" t="s">
        <v>95</v>
      </c>
      <c r="D108" s="34"/>
      <c r="E108" s="34"/>
      <c r="F108" s="34"/>
      <c r="G108" s="34"/>
      <c r="H108" s="34"/>
      <c r="I108" s="34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6.96" customHeight="1">
      <c r="A109" s="34"/>
      <c r="B109" s="35"/>
      <c r="C109" s="34"/>
      <c r="D109" s="34"/>
      <c r="E109" s="34"/>
      <c r="F109" s="34"/>
      <c r="G109" s="34"/>
      <c r="H109" s="34"/>
      <c r="I109" s="3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2" customHeight="1">
      <c r="A110" s="34"/>
      <c r="B110" s="35"/>
      <c r="C110" s="28" t="s">
        <v>15</v>
      </c>
      <c r="D110" s="34"/>
      <c r="E110" s="34"/>
      <c r="F110" s="34"/>
      <c r="G110" s="34"/>
      <c r="H110" s="34"/>
      <c r="I110" s="3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16.5" customHeight="1">
      <c r="A111" s="34"/>
      <c r="B111" s="35"/>
      <c r="C111" s="34"/>
      <c r="D111" s="34"/>
      <c r="E111" s="63" t="str">
        <f>E7</f>
        <v>JAZIERKO A POZOROVATELŇA SPEVAVCOV</v>
      </c>
      <c r="F111" s="34"/>
      <c r="G111" s="34"/>
      <c r="H111" s="34"/>
      <c r="I111" s="3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6.96" customHeight="1">
      <c r="A112" s="34"/>
      <c r="B112" s="35"/>
      <c r="C112" s="34"/>
      <c r="D112" s="34"/>
      <c r="E112" s="34"/>
      <c r="F112" s="34"/>
      <c r="G112" s="34"/>
      <c r="H112" s="34"/>
      <c r="I112" s="34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12" customHeight="1">
      <c r="A113" s="34"/>
      <c r="B113" s="35"/>
      <c r="C113" s="28" t="s">
        <v>19</v>
      </c>
      <c r="D113" s="34"/>
      <c r="E113" s="34"/>
      <c r="F113" s="23" t="str">
        <f>F10</f>
        <v>parc.č. 5991/2, k.ú. Pribylina</v>
      </c>
      <c r="G113" s="34"/>
      <c r="H113" s="34"/>
      <c r="I113" s="28" t="s">
        <v>21</v>
      </c>
      <c r="J113" s="65" t="str">
        <f>IF(J10="","",J10)</f>
        <v>4. 2. 2021</v>
      </c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34"/>
      <c r="J114" s="34"/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5.15" customHeight="1">
      <c r="A115" s="34"/>
      <c r="B115" s="35"/>
      <c r="C115" s="28" t="s">
        <v>23</v>
      </c>
      <c r="D115" s="34"/>
      <c r="E115" s="34"/>
      <c r="F115" s="23" t="str">
        <f>E13</f>
        <v>PSBU OBCE PRIBYLINA</v>
      </c>
      <c r="G115" s="34"/>
      <c r="H115" s="34"/>
      <c r="I115" s="28" t="s">
        <v>29</v>
      </c>
      <c r="J115" s="32" t="str">
        <f>E19</f>
        <v>Ing. Gabriela Bartková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5.15" customHeight="1">
      <c r="A116" s="34"/>
      <c r="B116" s="35"/>
      <c r="C116" s="28" t="s">
        <v>27</v>
      </c>
      <c r="D116" s="34"/>
      <c r="E116" s="34"/>
      <c r="F116" s="23" t="str">
        <f>IF(E16="","",E16)</f>
        <v>Vyplň údaj</v>
      </c>
      <c r="G116" s="34"/>
      <c r="H116" s="34"/>
      <c r="I116" s="28" t="s">
        <v>32</v>
      </c>
      <c r="J116" s="32" t="str">
        <f>E22</f>
        <v>Peter Vandriak</v>
      </c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0.32" customHeight="1">
      <c r="A117" s="34"/>
      <c r="B117" s="35"/>
      <c r="C117" s="34"/>
      <c r="D117" s="34"/>
      <c r="E117" s="34"/>
      <c r="F117" s="34"/>
      <c r="G117" s="34"/>
      <c r="H117" s="34"/>
      <c r="I117" s="34"/>
      <c r="J117" s="34"/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11" customFormat="1" ht="29.28" customHeight="1">
      <c r="A118" s="138"/>
      <c r="B118" s="139"/>
      <c r="C118" s="140" t="s">
        <v>96</v>
      </c>
      <c r="D118" s="141" t="s">
        <v>60</v>
      </c>
      <c r="E118" s="141" t="s">
        <v>56</v>
      </c>
      <c r="F118" s="141" t="s">
        <v>57</v>
      </c>
      <c r="G118" s="141" t="s">
        <v>97</v>
      </c>
      <c r="H118" s="141" t="s">
        <v>98</v>
      </c>
      <c r="I118" s="141" t="s">
        <v>99</v>
      </c>
      <c r="J118" s="142" t="s">
        <v>85</v>
      </c>
      <c r="K118" s="143" t="s">
        <v>100</v>
      </c>
      <c r="L118" s="144"/>
      <c r="M118" s="82" t="s">
        <v>1</v>
      </c>
      <c r="N118" s="83" t="s">
        <v>39</v>
      </c>
      <c r="O118" s="83" t="s">
        <v>101</v>
      </c>
      <c r="P118" s="83" t="s">
        <v>102</v>
      </c>
      <c r="Q118" s="83" t="s">
        <v>103</v>
      </c>
      <c r="R118" s="83" t="s">
        <v>104</v>
      </c>
      <c r="S118" s="83" t="s">
        <v>105</v>
      </c>
      <c r="T118" s="84" t="s">
        <v>106</v>
      </c>
      <c r="U118" s="138"/>
      <c r="V118" s="138"/>
      <c r="W118" s="138"/>
      <c r="X118" s="138"/>
      <c r="Y118" s="138"/>
      <c r="Z118" s="138"/>
      <c r="AA118" s="138"/>
      <c r="AB118" s="138"/>
      <c r="AC118" s="138"/>
      <c r="AD118" s="138"/>
      <c r="AE118" s="138"/>
    </row>
    <row r="119" s="2" customFormat="1" ht="22.8" customHeight="1">
      <c r="A119" s="34"/>
      <c r="B119" s="35"/>
      <c r="C119" s="89" t="s">
        <v>86</v>
      </c>
      <c r="D119" s="34"/>
      <c r="E119" s="34"/>
      <c r="F119" s="34"/>
      <c r="G119" s="34"/>
      <c r="H119" s="34"/>
      <c r="I119" s="34"/>
      <c r="J119" s="145">
        <f>BK119</f>
        <v>0</v>
      </c>
      <c r="K119" s="34"/>
      <c r="L119" s="35"/>
      <c r="M119" s="85"/>
      <c r="N119" s="69"/>
      <c r="O119" s="86"/>
      <c r="P119" s="146">
        <f>P120+P154+P161</f>
        <v>0</v>
      </c>
      <c r="Q119" s="86"/>
      <c r="R119" s="146">
        <f>R120+R154+R161</f>
        <v>102.61549434999999</v>
      </c>
      <c r="S119" s="86"/>
      <c r="T119" s="147">
        <f>T120+T154+T161</f>
        <v>0</v>
      </c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T119" s="15" t="s">
        <v>74</v>
      </c>
      <c r="AU119" s="15" t="s">
        <v>87</v>
      </c>
      <c r="BK119" s="148">
        <f>BK120+BK154+BK161</f>
        <v>0</v>
      </c>
    </row>
    <row r="120" s="12" customFormat="1" ht="25.92" customHeight="1">
      <c r="A120" s="12"/>
      <c r="B120" s="149"/>
      <c r="C120" s="12"/>
      <c r="D120" s="150" t="s">
        <v>74</v>
      </c>
      <c r="E120" s="151" t="s">
        <v>107</v>
      </c>
      <c r="F120" s="151" t="s">
        <v>108</v>
      </c>
      <c r="G120" s="12"/>
      <c r="H120" s="12"/>
      <c r="I120" s="152"/>
      <c r="J120" s="153">
        <f>BK120</f>
        <v>0</v>
      </c>
      <c r="K120" s="12"/>
      <c r="L120" s="149"/>
      <c r="M120" s="154"/>
      <c r="N120" s="155"/>
      <c r="O120" s="155"/>
      <c r="P120" s="156">
        <f>P121+P137+P150</f>
        <v>0</v>
      </c>
      <c r="Q120" s="155"/>
      <c r="R120" s="156">
        <f>R121+R137+R150</f>
        <v>102.30741440999999</v>
      </c>
      <c r="S120" s="155"/>
      <c r="T120" s="157">
        <f>T121+T137+T150</f>
        <v>0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150" t="s">
        <v>80</v>
      </c>
      <c r="AT120" s="158" t="s">
        <v>74</v>
      </c>
      <c r="AU120" s="158" t="s">
        <v>75</v>
      </c>
      <c r="AY120" s="150" t="s">
        <v>109</v>
      </c>
      <c r="BK120" s="159">
        <f>BK121+BK137+BK150</f>
        <v>0</v>
      </c>
    </row>
    <row r="121" s="12" customFormat="1" ht="22.8" customHeight="1">
      <c r="A121" s="12"/>
      <c r="B121" s="149"/>
      <c r="C121" s="12"/>
      <c r="D121" s="150" t="s">
        <v>74</v>
      </c>
      <c r="E121" s="160" t="s">
        <v>80</v>
      </c>
      <c r="F121" s="160" t="s">
        <v>110</v>
      </c>
      <c r="G121" s="12"/>
      <c r="H121" s="12"/>
      <c r="I121" s="152"/>
      <c r="J121" s="161">
        <f>BK121</f>
        <v>0</v>
      </c>
      <c r="K121" s="12"/>
      <c r="L121" s="149"/>
      <c r="M121" s="154"/>
      <c r="N121" s="155"/>
      <c r="O121" s="155"/>
      <c r="P121" s="156">
        <f>SUM(P122:P136)</f>
        <v>0</v>
      </c>
      <c r="Q121" s="155"/>
      <c r="R121" s="156">
        <f>SUM(R122:R136)</f>
        <v>12.733200000000002</v>
      </c>
      <c r="S121" s="155"/>
      <c r="T121" s="157">
        <f>SUM(T122:T136)</f>
        <v>0</v>
      </c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R121" s="150" t="s">
        <v>80</v>
      </c>
      <c r="AT121" s="158" t="s">
        <v>74</v>
      </c>
      <c r="AU121" s="158" t="s">
        <v>80</v>
      </c>
      <c r="AY121" s="150" t="s">
        <v>109</v>
      </c>
      <c r="BK121" s="159">
        <f>SUM(BK122:BK136)</f>
        <v>0</v>
      </c>
    </row>
    <row r="122" s="2" customFormat="1" ht="33" customHeight="1">
      <c r="A122" s="34"/>
      <c r="B122" s="162"/>
      <c r="C122" s="163" t="s">
        <v>111</v>
      </c>
      <c r="D122" s="163" t="s">
        <v>112</v>
      </c>
      <c r="E122" s="164" t="s">
        <v>113</v>
      </c>
      <c r="F122" s="165" t="s">
        <v>114</v>
      </c>
      <c r="G122" s="166" t="s">
        <v>115</v>
      </c>
      <c r="H122" s="167">
        <v>27.305</v>
      </c>
      <c r="I122" s="168"/>
      <c r="J122" s="169">
        <f>ROUND(I122*H122,2)</f>
        <v>0</v>
      </c>
      <c r="K122" s="170"/>
      <c r="L122" s="35"/>
      <c r="M122" s="171" t="s">
        <v>1</v>
      </c>
      <c r="N122" s="172" t="s">
        <v>41</v>
      </c>
      <c r="O122" s="73"/>
      <c r="P122" s="173">
        <f>O122*H122</f>
        <v>0</v>
      </c>
      <c r="Q122" s="173">
        <v>0</v>
      </c>
      <c r="R122" s="173">
        <f>Q122*H122</f>
        <v>0</v>
      </c>
      <c r="S122" s="173">
        <v>0</v>
      </c>
      <c r="T122" s="174">
        <f>S122*H122</f>
        <v>0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75" t="s">
        <v>116</v>
      </c>
      <c r="AT122" s="175" t="s">
        <v>112</v>
      </c>
      <c r="AU122" s="175" t="s">
        <v>117</v>
      </c>
      <c r="AY122" s="15" t="s">
        <v>109</v>
      </c>
      <c r="BE122" s="176">
        <f>IF(N122="základná",J122,0)</f>
        <v>0</v>
      </c>
      <c r="BF122" s="176">
        <f>IF(N122="znížená",J122,0)</f>
        <v>0</v>
      </c>
      <c r="BG122" s="176">
        <f>IF(N122="zákl. prenesená",J122,0)</f>
        <v>0</v>
      </c>
      <c r="BH122" s="176">
        <f>IF(N122="zníž. prenesená",J122,0)</f>
        <v>0</v>
      </c>
      <c r="BI122" s="176">
        <f>IF(N122="nulová",J122,0)</f>
        <v>0</v>
      </c>
      <c r="BJ122" s="15" t="s">
        <v>117</v>
      </c>
      <c r="BK122" s="176">
        <f>ROUND(I122*H122,2)</f>
        <v>0</v>
      </c>
      <c r="BL122" s="15" t="s">
        <v>116</v>
      </c>
      <c r="BM122" s="175" t="s">
        <v>118</v>
      </c>
    </row>
    <row r="123" s="2" customFormat="1" ht="21.75" customHeight="1">
      <c r="A123" s="34"/>
      <c r="B123" s="162"/>
      <c r="C123" s="163" t="s">
        <v>119</v>
      </c>
      <c r="D123" s="163" t="s">
        <v>112</v>
      </c>
      <c r="E123" s="164" t="s">
        <v>120</v>
      </c>
      <c r="F123" s="165" t="s">
        <v>121</v>
      </c>
      <c r="G123" s="166" t="s">
        <v>115</v>
      </c>
      <c r="H123" s="167">
        <v>123.527</v>
      </c>
      <c r="I123" s="168"/>
      <c r="J123" s="169">
        <f>ROUND(I123*H123,2)</f>
        <v>0</v>
      </c>
      <c r="K123" s="170"/>
      <c r="L123" s="35"/>
      <c r="M123" s="171" t="s">
        <v>1</v>
      </c>
      <c r="N123" s="172" t="s">
        <v>41</v>
      </c>
      <c r="O123" s="73"/>
      <c r="P123" s="173">
        <f>O123*H123</f>
        <v>0</v>
      </c>
      <c r="Q123" s="173">
        <v>0</v>
      </c>
      <c r="R123" s="173">
        <f>Q123*H123</f>
        <v>0</v>
      </c>
      <c r="S123" s="173">
        <v>0</v>
      </c>
      <c r="T123" s="174">
        <f>S123*H123</f>
        <v>0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75" t="s">
        <v>116</v>
      </c>
      <c r="AT123" s="175" t="s">
        <v>112</v>
      </c>
      <c r="AU123" s="175" t="s">
        <v>117</v>
      </c>
      <c r="AY123" s="15" t="s">
        <v>109</v>
      </c>
      <c r="BE123" s="176">
        <f>IF(N123="základná",J123,0)</f>
        <v>0</v>
      </c>
      <c r="BF123" s="176">
        <f>IF(N123="znížená",J123,0)</f>
        <v>0</v>
      </c>
      <c r="BG123" s="176">
        <f>IF(N123="zákl. prenesená",J123,0)</f>
        <v>0</v>
      </c>
      <c r="BH123" s="176">
        <f>IF(N123="zníž. prenesená",J123,0)</f>
        <v>0</v>
      </c>
      <c r="BI123" s="176">
        <f>IF(N123="nulová",J123,0)</f>
        <v>0</v>
      </c>
      <c r="BJ123" s="15" t="s">
        <v>117</v>
      </c>
      <c r="BK123" s="176">
        <f>ROUND(I123*H123,2)</f>
        <v>0</v>
      </c>
      <c r="BL123" s="15" t="s">
        <v>116</v>
      </c>
      <c r="BM123" s="175" t="s">
        <v>122</v>
      </c>
    </row>
    <row r="124" s="2" customFormat="1" ht="21.75" customHeight="1">
      <c r="A124" s="34"/>
      <c r="B124" s="162"/>
      <c r="C124" s="163" t="s">
        <v>123</v>
      </c>
      <c r="D124" s="163" t="s">
        <v>112</v>
      </c>
      <c r="E124" s="164" t="s">
        <v>124</v>
      </c>
      <c r="F124" s="165" t="s">
        <v>125</v>
      </c>
      <c r="G124" s="166" t="s">
        <v>115</v>
      </c>
      <c r="H124" s="167">
        <v>123.527</v>
      </c>
      <c r="I124" s="168"/>
      <c r="J124" s="169">
        <f>ROUND(I124*H124,2)</f>
        <v>0</v>
      </c>
      <c r="K124" s="170"/>
      <c r="L124" s="35"/>
      <c r="M124" s="171" t="s">
        <v>1</v>
      </c>
      <c r="N124" s="172" t="s">
        <v>41</v>
      </c>
      <c r="O124" s="73"/>
      <c r="P124" s="173">
        <f>O124*H124</f>
        <v>0</v>
      </c>
      <c r="Q124" s="173">
        <v>0</v>
      </c>
      <c r="R124" s="173">
        <f>Q124*H124</f>
        <v>0</v>
      </c>
      <c r="S124" s="173">
        <v>0</v>
      </c>
      <c r="T124" s="174">
        <f>S124*H124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75" t="s">
        <v>116</v>
      </c>
      <c r="AT124" s="175" t="s">
        <v>112</v>
      </c>
      <c r="AU124" s="175" t="s">
        <v>117</v>
      </c>
      <c r="AY124" s="15" t="s">
        <v>109</v>
      </c>
      <c r="BE124" s="176">
        <f>IF(N124="základná",J124,0)</f>
        <v>0</v>
      </c>
      <c r="BF124" s="176">
        <f>IF(N124="znížená",J124,0)</f>
        <v>0</v>
      </c>
      <c r="BG124" s="176">
        <f>IF(N124="zákl. prenesená",J124,0)</f>
        <v>0</v>
      </c>
      <c r="BH124" s="176">
        <f>IF(N124="zníž. prenesená",J124,0)</f>
        <v>0</v>
      </c>
      <c r="BI124" s="176">
        <f>IF(N124="nulová",J124,0)</f>
        <v>0</v>
      </c>
      <c r="BJ124" s="15" t="s">
        <v>117</v>
      </c>
      <c r="BK124" s="176">
        <f>ROUND(I124*H124,2)</f>
        <v>0</v>
      </c>
      <c r="BL124" s="15" t="s">
        <v>116</v>
      </c>
      <c r="BM124" s="175" t="s">
        <v>126</v>
      </c>
    </row>
    <row r="125" s="2" customFormat="1" ht="21.75" customHeight="1">
      <c r="A125" s="34"/>
      <c r="B125" s="162"/>
      <c r="C125" s="163" t="s">
        <v>127</v>
      </c>
      <c r="D125" s="163" t="s">
        <v>112</v>
      </c>
      <c r="E125" s="164" t="s">
        <v>128</v>
      </c>
      <c r="F125" s="165" t="s">
        <v>129</v>
      </c>
      <c r="G125" s="166" t="s">
        <v>115</v>
      </c>
      <c r="H125" s="167">
        <v>4.1500000000000004</v>
      </c>
      <c r="I125" s="168"/>
      <c r="J125" s="169">
        <f>ROUND(I125*H125,2)</f>
        <v>0</v>
      </c>
      <c r="K125" s="170"/>
      <c r="L125" s="35"/>
      <c r="M125" s="171" t="s">
        <v>1</v>
      </c>
      <c r="N125" s="172" t="s">
        <v>41</v>
      </c>
      <c r="O125" s="73"/>
      <c r="P125" s="173">
        <f>O125*H125</f>
        <v>0</v>
      </c>
      <c r="Q125" s="173">
        <v>0</v>
      </c>
      <c r="R125" s="173">
        <f>Q125*H125</f>
        <v>0</v>
      </c>
      <c r="S125" s="173">
        <v>0</v>
      </c>
      <c r="T125" s="174">
        <f>S125*H125</f>
        <v>0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75" t="s">
        <v>116</v>
      </c>
      <c r="AT125" s="175" t="s">
        <v>112</v>
      </c>
      <c r="AU125" s="175" t="s">
        <v>117</v>
      </c>
      <c r="AY125" s="15" t="s">
        <v>109</v>
      </c>
      <c r="BE125" s="176">
        <f>IF(N125="základná",J125,0)</f>
        <v>0</v>
      </c>
      <c r="BF125" s="176">
        <f>IF(N125="znížená",J125,0)</f>
        <v>0</v>
      </c>
      <c r="BG125" s="176">
        <f>IF(N125="zákl. prenesená",J125,0)</f>
        <v>0</v>
      </c>
      <c r="BH125" s="176">
        <f>IF(N125="zníž. prenesená",J125,0)</f>
        <v>0</v>
      </c>
      <c r="BI125" s="176">
        <f>IF(N125="nulová",J125,0)</f>
        <v>0</v>
      </c>
      <c r="BJ125" s="15" t="s">
        <v>117</v>
      </c>
      <c r="BK125" s="176">
        <f>ROUND(I125*H125,2)</f>
        <v>0</v>
      </c>
      <c r="BL125" s="15" t="s">
        <v>116</v>
      </c>
      <c r="BM125" s="175" t="s">
        <v>130</v>
      </c>
    </row>
    <row r="126" s="2" customFormat="1" ht="33" customHeight="1">
      <c r="A126" s="34"/>
      <c r="B126" s="162"/>
      <c r="C126" s="163" t="s">
        <v>131</v>
      </c>
      <c r="D126" s="163" t="s">
        <v>112</v>
      </c>
      <c r="E126" s="164" t="s">
        <v>132</v>
      </c>
      <c r="F126" s="165" t="s">
        <v>133</v>
      </c>
      <c r="G126" s="166" t="s">
        <v>115</v>
      </c>
      <c r="H126" s="167">
        <v>4.1500000000000004</v>
      </c>
      <c r="I126" s="168"/>
      <c r="J126" s="169">
        <f>ROUND(I126*H126,2)</f>
        <v>0</v>
      </c>
      <c r="K126" s="170"/>
      <c r="L126" s="35"/>
      <c r="M126" s="171" t="s">
        <v>1</v>
      </c>
      <c r="N126" s="172" t="s">
        <v>41</v>
      </c>
      <c r="O126" s="73"/>
      <c r="P126" s="173">
        <f>O126*H126</f>
        <v>0</v>
      </c>
      <c r="Q126" s="173">
        <v>0</v>
      </c>
      <c r="R126" s="173">
        <f>Q126*H126</f>
        <v>0</v>
      </c>
      <c r="S126" s="173">
        <v>0</v>
      </c>
      <c r="T126" s="174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75" t="s">
        <v>116</v>
      </c>
      <c r="AT126" s="175" t="s">
        <v>112</v>
      </c>
      <c r="AU126" s="175" t="s">
        <v>117</v>
      </c>
      <c r="AY126" s="15" t="s">
        <v>109</v>
      </c>
      <c r="BE126" s="176">
        <f>IF(N126="základná",J126,0)</f>
        <v>0</v>
      </c>
      <c r="BF126" s="176">
        <f>IF(N126="znížená",J126,0)</f>
        <v>0</v>
      </c>
      <c r="BG126" s="176">
        <f>IF(N126="zákl. prenesená",J126,0)</f>
        <v>0</v>
      </c>
      <c r="BH126" s="176">
        <f>IF(N126="zníž. prenesená",J126,0)</f>
        <v>0</v>
      </c>
      <c r="BI126" s="176">
        <f>IF(N126="nulová",J126,0)</f>
        <v>0</v>
      </c>
      <c r="BJ126" s="15" t="s">
        <v>117</v>
      </c>
      <c r="BK126" s="176">
        <f>ROUND(I126*H126,2)</f>
        <v>0</v>
      </c>
      <c r="BL126" s="15" t="s">
        <v>116</v>
      </c>
      <c r="BM126" s="175" t="s">
        <v>134</v>
      </c>
    </row>
    <row r="127" s="2" customFormat="1" ht="33" customHeight="1">
      <c r="A127" s="34"/>
      <c r="B127" s="162"/>
      <c r="C127" s="163" t="s">
        <v>135</v>
      </c>
      <c r="D127" s="163" t="s">
        <v>112</v>
      </c>
      <c r="E127" s="164" t="s">
        <v>136</v>
      </c>
      <c r="F127" s="165" t="s">
        <v>137</v>
      </c>
      <c r="G127" s="166" t="s">
        <v>115</v>
      </c>
      <c r="H127" s="167">
        <v>95.757000000000005</v>
      </c>
      <c r="I127" s="168"/>
      <c r="J127" s="169">
        <f>ROUND(I127*H127,2)</f>
        <v>0</v>
      </c>
      <c r="K127" s="170"/>
      <c r="L127" s="35"/>
      <c r="M127" s="171" t="s">
        <v>1</v>
      </c>
      <c r="N127" s="172" t="s">
        <v>41</v>
      </c>
      <c r="O127" s="73"/>
      <c r="P127" s="173">
        <f>O127*H127</f>
        <v>0</v>
      </c>
      <c r="Q127" s="173">
        <v>0</v>
      </c>
      <c r="R127" s="173">
        <f>Q127*H127</f>
        <v>0</v>
      </c>
      <c r="S127" s="173">
        <v>0</v>
      </c>
      <c r="T127" s="174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75" t="s">
        <v>116</v>
      </c>
      <c r="AT127" s="175" t="s">
        <v>112</v>
      </c>
      <c r="AU127" s="175" t="s">
        <v>117</v>
      </c>
      <c r="AY127" s="15" t="s">
        <v>109</v>
      </c>
      <c r="BE127" s="176">
        <f>IF(N127="základná",J127,0)</f>
        <v>0</v>
      </c>
      <c r="BF127" s="176">
        <f>IF(N127="znížená",J127,0)</f>
        <v>0</v>
      </c>
      <c r="BG127" s="176">
        <f>IF(N127="zákl. prenesená",J127,0)</f>
        <v>0</v>
      </c>
      <c r="BH127" s="176">
        <f>IF(N127="zníž. prenesená",J127,0)</f>
        <v>0</v>
      </c>
      <c r="BI127" s="176">
        <f>IF(N127="nulová",J127,0)</f>
        <v>0</v>
      </c>
      <c r="BJ127" s="15" t="s">
        <v>117</v>
      </c>
      <c r="BK127" s="176">
        <f>ROUND(I127*H127,2)</f>
        <v>0</v>
      </c>
      <c r="BL127" s="15" t="s">
        <v>116</v>
      </c>
      <c r="BM127" s="175" t="s">
        <v>138</v>
      </c>
    </row>
    <row r="128" s="2" customFormat="1" ht="16.5" customHeight="1">
      <c r="A128" s="34"/>
      <c r="B128" s="162"/>
      <c r="C128" s="163" t="s">
        <v>139</v>
      </c>
      <c r="D128" s="163" t="s">
        <v>112</v>
      </c>
      <c r="E128" s="164" t="s">
        <v>140</v>
      </c>
      <c r="F128" s="165" t="s">
        <v>141</v>
      </c>
      <c r="G128" s="166" t="s">
        <v>115</v>
      </c>
      <c r="H128" s="167">
        <v>95.757000000000005</v>
      </c>
      <c r="I128" s="168"/>
      <c r="J128" s="169">
        <f>ROUND(I128*H128,2)</f>
        <v>0</v>
      </c>
      <c r="K128" s="170"/>
      <c r="L128" s="35"/>
      <c r="M128" s="171" t="s">
        <v>1</v>
      </c>
      <c r="N128" s="172" t="s">
        <v>41</v>
      </c>
      <c r="O128" s="73"/>
      <c r="P128" s="173">
        <f>O128*H128</f>
        <v>0</v>
      </c>
      <c r="Q128" s="173">
        <v>0</v>
      </c>
      <c r="R128" s="173">
        <f>Q128*H128</f>
        <v>0</v>
      </c>
      <c r="S128" s="173">
        <v>0</v>
      </c>
      <c r="T128" s="174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75" t="s">
        <v>116</v>
      </c>
      <c r="AT128" s="175" t="s">
        <v>112</v>
      </c>
      <c r="AU128" s="175" t="s">
        <v>117</v>
      </c>
      <c r="AY128" s="15" t="s">
        <v>109</v>
      </c>
      <c r="BE128" s="176">
        <f>IF(N128="základná",J128,0)</f>
        <v>0</v>
      </c>
      <c r="BF128" s="176">
        <f>IF(N128="znížená",J128,0)</f>
        <v>0</v>
      </c>
      <c r="BG128" s="176">
        <f>IF(N128="zákl. prenesená",J128,0)</f>
        <v>0</v>
      </c>
      <c r="BH128" s="176">
        <f>IF(N128="zníž. prenesená",J128,0)</f>
        <v>0</v>
      </c>
      <c r="BI128" s="176">
        <f>IF(N128="nulová",J128,0)</f>
        <v>0</v>
      </c>
      <c r="BJ128" s="15" t="s">
        <v>117</v>
      </c>
      <c r="BK128" s="176">
        <f>ROUND(I128*H128,2)</f>
        <v>0</v>
      </c>
      <c r="BL128" s="15" t="s">
        <v>116</v>
      </c>
      <c r="BM128" s="175" t="s">
        <v>142</v>
      </c>
    </row>
    <row r="129" s="2" customFormat="1" ht="21.75" customHeight="1">
      <c r="A129" s="34"/>
      <c r="B129" s="162"/>
      <c r="C129" s="163" t="s">
        <v>143</v>
      </c>
      <c r="D129" s="163" t="s">
        <v>112</v>
      </c>
      <c r="E129" s="164" t="s">
        <v>144</v>
      </c>
      <c r="F129" s="165" t="s">
        <v>145</v>
      </c>
      <c r="G129" s="166" t="s">
        <v>115</v>
      </c>
      <c r="H129" s="167">
        <v>31.920000000000002</v>
      </c>
      <c r="I129" s="168"/>
      <c r="J129" s="169">
        <f>ROUND(I129*H129,2)</f>
        <v>0</v>
      </c>
      <c r="K129" s="170"/>
      <c r="L129" s="35"/>
      <c r="M129" s="171" t="s">
        <v>1</v>
      </c>
      <c r="N129" s="172" t="s">
        <v>41</v>
      </c>
      <c r="O129" s="73"/>
      <c r="P129" s="173">
        <f>O129*H129</f>
        <v>0</v>
      </c>
      <c r="Q129" s="173">
        <v>0</v>
      </c>
      <c r="R129" s="173">
        <f>Q129*H129</f>
        <v>0</v>
      </c>
      <c r="S129" s="173">
        <v>0</v>
      </c>
      <c r="T129" s="174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75" t="s">
        <v>116</v>
      </c>
      <c r="AT129" s="175" t="s">
        <v>112</v>
      </c>
      <c r="AU129" s="175" t="s">
        <v>117</v>
      </c>
      <c r="AY129" s="15" t="s">
        <v>109</v>
      </c>
      <c r="BE129" s="176">
        <f>IF(N129="základná",J129,0)</f>
        <v>0</v>
      </c>
      <c r="BF129" s="176">
        <f>IF(N129="znížená",J129,0)</f>
        <v>0</v>
      </c>
      <c r="BG129" s="176">
        <f>IF(N129="zákl. prenesená",J129,0)</f>
        <v>0</v>
      </c>
      <c r="BH129" s="176">
        <f>IF(N129="zníž. prenesená",J129,0)</f>
        <v>0</v>
      </c>
      <c r="BI129" s="176">
        <f>IF(N129="nulová",J129,0)</f>
        <v>0</v>
      </c>
      <c r="BJ129" s="15" t="s">
        <v>117</v>
      </c>
      <c r="BK129" s="176">
        <f>ROUND(I129*H129,2)</f>
        <v>0</v>
      </c>
      <c r="BL129" s="15" t="s">
        <v>116</v>
      </c>
      <c r="BM129" s="175" t="s">
        <v>146</v>
      </c>
    </row>
    <row r="130" s="2" customFormat="1" ht="21.75" customHeight="1">
      <c r="A130" s="34"/>
      <c r="B130" s="162"/>
      <c r="C130" s="163" t="s">
        <v>147</v>
      </c>
      <c r="D130" s="163" t="s">
        <v>112</v>
      </c>
      <c r="E130" s="164" t="s">
        <v>148</v>
      </c>
      <c r="F130" s="165" t="s">
        <v>149</v>
      </c>
      <c r="G130" s="166" t="s">
        <v>115</v>
      </c>
      <c r="H130" s="167">
        <v>12.720000000000001</v>
      </c>
      <c r="I130" s="168"/>
      <c r="J130" s="169">
        <f>ROUND(I130*H130,2)</f>
        <v>0</v>
      </c>
      <c r="K130" s="170"/>
      <c r="L130" s="35"/>
      <c r="M130" s="171" t="s">
        <v>1</v>
      </c>
      <c r="N130" s="172" t="s">
        <v>41</v>
      </c>
      <c r="O130" s="73"/>
      <c r="P130" s="173">
        <f>O130*H130</f>
        <v>0</v>
      </c>
      <c r="Q130" s="173">
        <v>0</v>
      </c>
      <c r="R130" s="173">
        <f>Q130*H130</f>
        <v>0</v>
      </c>
      <c r="S130" s="173">
        <v>0</v>
      </c>
      <c r="T130" s="174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75" t="s">
        <v>116</v>
      </c>
      <c r="AT130" s="175" t="s">
        <v>112</v>
      </c>
      <c r="AU130" s="175" t="s">
        <v>117</v>
      </c>
      <c r="AY130" s="15" t="s">
        <v>109</v>
      </c>
      <c r="BE130" s="176">
        <f>IF(N130="základná",J130,0)</f>
        <v>0</v>
      </c>
      <c r="BF130" s="176">
        <f>IF(N130="znížená",J130,0)</f>
        <v>0</v>
      </c>
      <c r="BG130" s="176">
        <f>IF(N130="zákl. prenesená",J130,0)</f>
        <v>0</v>
      </c>
      <c r="BH130" s="176">
        <f>IF(N130="zníž. prenesená",J130,0)</f>
        <v>0</v>
      </c>
      <c r="BI130" s="176">
        <f>IF(N130="nulová",J130,0)</f>
        <v>0</v>
      </c>
      <c r="BJ130" s="15" t="s">
        <v>117</v>
      </c>
      <c r="BK130" s="176">
        <f>ROUND(I130*H130,2)</f>
        <v>0</v>
      </c>
      <c r="BL130" s="15" t="s">
        <v>116</v>
      </c>
      <c r="BM130" s="175" t="s">
        <v>150</v>
      </c>
    </row>
    <row r="131" s="2" customFormat="1" ht="16.5" customHeight="1">
      <c r="A131" s="34"/>
      <c r="B131" s="162"/>
      <c r="C131" s="177" t="s">
        <v>151</v>
      </c>
      <c r="D131" s="177" t="s">
        <v>152</v>
      </c>
      <c r="E131" s="178" t="s">
        <v>153</v>
      </c>
      <c r="F131" s="179" t="s">
        <v>154</v>
      </c>
      <c r="G131" s="180" t="s">
        <v>155</v>
      </c>
      <c r="H131" s="181">
        <v>12.720000000000001</v>
      </c>
      <c r="I131" s="182"/>
      <c r="J131" s="183">
        <f>ROUND(I131*H131,2)</f>
        <v>0</v>
      </c>
      <c r="K131" s="184"/>
      <c r="L131" s="185"/>
      <c r="M131" s="186" t="s">
        <v>1</v>
      </c>
      <c r="N131" s="187" t="s">
        <v>41</v>
      </c>
      <c r="O131" s="73"/>
      <c r="P131" s="173">
        <f>O131*H131</f>
        <v>0</v>
      </c>
      <c r="Q131" s="173">
        <v>1</v>
      </c>
      <c r="R131" s="173">
        <f>Q131*H131</f>
        <v>12.720000000000001</v>
      </c>
      <c r="S131" s="173">
        <v>0</v>
      </c>
      <c r="T131" s="174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75" t="s">
        <v>156</v>
      </c>
      <c r="AT131" s="175" t="s">
        <v>152</v>
      </c>
      <c r="AU131" s="175" t="s">
        <v>117</v>
      </c>
      <c r="AY131" s="15" t="s">
        <v>109</v>
      </c>
      <c r="BE131" s="176">
        <f>IF(N131="základná",J131,0)</f>
        <v>0</v>
      </c>
      <c r="BF131" s="176">
        <f>IF(N131="znížená",J131,0)</f>
        <v>0</v>
      </c>
      <c r="BG131" s="176">
        <f>IF(N131="zákl. prenesená",J131,0)</f>
        <v>0</v>
      </c>
      <c r="BH131" s="176">
        <f>IF(N131="zníž. prenesená",J131,0)</f>
        <v>0</v>
      </c>
      <c r="BI131" s="176">
        <f>IF(N131="nulová",J131,0)</f>
        <v>0</v>
      </c>
      <c r="BJ131" s="15" t="s">
        <v>117</v>
      </c>
      <c r="BK131" s="176">
        <f>ROUND(I131*H131,2)</f>
        <v>0</v>
      </c>
      <c r="BL131" s="15" t="s">
        <v>116</v>
      </c>
      <c r="BM131" s="175" t="s">
        <v>157</v>
      </c>
    </row>
    <row r="132" s="2" customFormat="1" ht="16.5" customHeight="1">
      <c r="A132" s="34"/>
      <c r="B132" s="162"/>
      <c r="C132" s="163" t="s">
        <v>158</v>
      </c>
      <c r="D132" s="163" t="s">
        <v>112</v>
      </c>
      <c r="E132" s="164" t="s">
        <v>159</v>
      </c>
      <c r="F132" s="165" t="s">
        <v>160</v>
      </c>
      <c r="G132" s="166" t="s">
        <v>161</v>
      </c>
      <c r="H132" s="167">
        <v>1</v>
      </c>
      <c r="I132" s="168"/>
      <c r="J132" s="169">
        <f>ROUND(I132*H132,2)</f>
        <v>0</v>
      </c>
      <c r="K132" s="170"/>
      <c r="L132" s="35"/>
      <c r="M132" s="171" t="s">
        <v>1</v>
      </c>
      <c r="N132" s="172" t="s">
        <v>41</v>
      </c>
      <c r="O132" s="73"/>
      <c r="P132" s="173">
        <f>O132*H132</f>
        <v>0</v>
      </c>
      <c r="Q132" s="173">
        <v>0</v>
      </c>
      <c r="R132" s="173">
        <f>Q132*H132</f>
        <v>0</v>
      </c>
      <c r="S132" s="173">
        <v>0</v>
      </c>
      <c r="T132" s="174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75" t="s">
        <v>116</v>
      </c>
      <c r="AT132" s="175" t="s">
        <v>112</v>
      </c>
      <c r="AU132" s="175" t="s">
        <v>117</v>
      </c>
      <c r="AY132" s="15" t="s">
        <v>109</v>
      </c>
      <c r="BE132" s="176">
        <f>IF(N132="základná",J132,0)</f>
        <v>0</v>
      </c>
      <c r="BF132" s="176">
        <f>IF(N132="znížená",J132,0)</f>
        <v>0</v>
      </c>
      <c r="BG132" s="176">
        <f>IF(N132="zákl. prenesená",J132,0)</f>
        <v>0</v>
      </c>
      <c r="BH132" s="176">
        <f>IF(N132="zníž. prenesená",J132,0)</f>
        <v>0</v>
      </c>
      <c r="BI132" s="176">
        <f>IF(N132="nulová",J132,0)</f>
        <v>0</v>
      </c>
      <c r="BJ132" s="15" t="s">
        <v>117</v>
      </c>
      <c r="BK132" s="176">
        <f>ROUND(I132*H132,2)</f>
        <v>0</v>
      </c>
      <c r="BL132" s="15" t="s">
        <v>116</v>
      </c>
      <c r="BM132" s="175" t="s">
        <v>162</v>
      </c>
    </row>
    <row r="133" s="2" customFormat="1" ht="16.5" customHeight="1">
      <c r="A133" s="34"/>
      <c r="B133" s="162"/>
      <c r="C133" s="163" t="s">
        <v>163</v>
      </c>
      <c r="D133" s="163" t="s">
        <v>112</v>
      </c>
      <c r="E133" s="164" t="s">
        <v>164</v>
      </c>
      <c r="F133" s="165" t="s">
        <v>165</v>
      </c>
      <c r="G133" s="166" t="s">
        <v>166</v>
      </c>
      <c r="H133" s="167">
        <v>44</v>
      </c>
      <c r="I133" s="168"/>
      <c r="J133" s="169">
        <f>ROUND(I133*H133,2)</f>
        <v>0</v>
      </c>
      <c r="K133" s="170"/>
      <c r="L133" s="35"/>
      <c r="M133" s="171" t="s">
        <v>1</v>
      </c>
      <c r="N133" s="172" t="s">
        <v>41</v>
      </c>
      <c r="O133" s="73"/>
      <c r="P133" s="173">
        <f>O133*H133</f>
        <v>0</v>
      </c>
      <c r="Q133" s="173">
        <v>0</v>
      </c>
      <c r="R133" s="173">
        <f>Q133*H133</f>
        <v>0</v>
      </c>
      <c r="S133" s="173">
        <v>0</v>
      </c>
      <c r="T133" s="174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75" t="s">
        <v>116</v>
      </c>
      <c r="AT133" s="175" t="s">
        <v>112</v>
      </c>
      <c r="AU133" s="175" t="s">
        <v>117</v>
      </c>
      <c r="AY133" s="15" t="s">
        <v>109</v>
      </c>
      <c r="BE133" s="176">
        <f>IF(N133="základná",J133,0)</f>
        <v>0</v>
      </c>
      <c r="BF133" s="176">
        <f>IF(N133="znížená",J133,0)</f>
        <v>0</v>
      </c>
      <c r="BG133" s="176">
        <f>IF(N133="zákl. prenesená",J133,0)</f>
        <v>0</v>
      </c>
      <c r="BH133" s="176">
        <f>IF(N133="zníž. prenesená",J133,0)</f>
        <v>0</v>
      </c>
      <c r="BI133" s="176">
        <f>IF(N133="nulová",J133,0)</f>
        <v>0</v>
      </c>
      <c r="BJ133" s="15" t="s">
        <v>117</v>
      </c>
      <c r="BK133" s="176">
        <f>ROUND(I133*H133,2)</f>
        <v>0</v>
      </c>
      <c r="BL133" s="15" t="s">
        <v>116</v>
      </c>
      <c r="BM133" s="175" t="s">
        <v>167</v>
      </c>
    </row>
    <row r="134" s="2" customFormat="1" ht="16.5" customHeight="1">
      <c r="A134" s="34"/>
      <c r="B134" s="162"/>
      <c r="C134" s="177" t="s">
        <v>168</v>
      </c>
      <c r="D134" s="177" t="s">
        <v>152</v>
      </c>
      <c r="E134" s="178" t="s">
        <v>169</v>
      </c>
      <c r="F134" s="179" t="s">
        <v>170</v>
      </c>
      <c r="G134" s="180" t="s">
        <v>161</v>
      </c>
      <c r="H134" s="181">
        <v>25</v>
      </c>
      <c r="I134" s="182"/>
      <c r="J134" s="183">
        <f>ROUND(I134*H134,2)</f>
        <v>0</v>
      </c>
      <c r="K134" s="184"/>
      <c r="L134" s="185"/>
      <c r="M134" s="186" t="s">
        <v>1</v>
      </c>
      <c r="N134" s="187" t="s">
        <v>41</v>
      </c>
      <c r="O134" s="73"/>
      <c r="P134" s="173">
        <f>O134*H134</f>
        <v>0</v>
      </c>
      <c r="Q134" s="173">
        <v>0.00029999999999999997</v>
      </c>
      <c r="R134" s="173">
        <f>Q134*H134</f>
        <v>0.0074999999999999997</v>
      </c>
      <c r="S134" s="173">
        <v>0</v>
      </c>
      <c r="T134" s="174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75" t="s">
        <v>156</v>
      </c>
      <c r="AT134" s="175" t="s">
        <v>152</v>
      </c>
      <c r="AU134" s="175" t="s">
        <v>117</v>
      </c>
      <c r="AY134" s="15" t="s">
        <v>109</v>
      </c>
      <c r="BE134" s="176">
        <f>IF(N134="základná",J134,0)</f>
        <v>0</v>
      </c>
      <c r="BF134" s="176">
        <f>IF(N134="znížená",J134,0)</f>
        <v>0</v>
      </c>
      <c r="BG134" s="176">
        <f>IF(N134="zákl. prenesená",J134,0)</f>
        <v>0</v>
      </c>
      <c r="BH134" s="176">
        <f>IF(N134="zníž. prenesená",J134,0)</f>
        <v>0</v>
      </c>
      <c r="BI134" s="176">
        <f>IF(N134="nulová",J134,0)</f>
        <v>0</v>
      </c>
      <c r="BJ134" s="15" t="s">
        <v>117</v>
      </c>
      <c r="BK134" s="176">
        <f>ROUND(I134*H134,2)</f>
        <v>0</v>
      </c>
      <c r="BL134" s="15" t="s">
        <v>116</v>
      </c>
      <c r="BM134" s="175" t="s">
        <v>171</v>
      </c>
    </row>
    <row r="135" s="2" customFormat="1" ht="16.5" customHeight="1">
      <c r="A135" s="34"/>
      <c r="B135" s="162"/>
      <c r="C135" s="177" t="s">
        <v>172</v>
      </c>
      <c r="D135" s="177" t="s">
        <v>152</v>
      </c>
      <c r="E135" s="178" t="s">
        <v>173</v>
      </c>
      <c r="F135" s="179" t="s">
        <v>174</v>
      </c>
      <c r="G135" s="180" t="s">
        <v>161</v>
      </c>
      <c r="H135" s="181">
        <v>15</v>
      </c>
      <c r="I135" s="182"/>
      <c r="J135" s="183">
        <f>ROUND(I135*H135,2)</f>
        <v>0</v>
      </c>
      <c r="K135" s="184"/>
      <c r="L135" s="185"/>
      <c r="M135" s="186" t="s">
        <v>1</v>
      </c>
      <c r="N135" s="187" t="s">
        <v>41</v>
      </c>
      <c r="O135" s="73"/>
      <c r="P135" s="173">
        <f>O135*H135</f>
        <v>0</v>
      </c>
      <c r="Q135" s="173">
        <v>0.00029999999999999997</v>
      </c>
      <c r="R135" s="173">
        <f>Q135*H135</f>
        <v>0.0044999999999999997</v>
      </c>
      <c r="S135" s="173">
        <v>0</v>
      </c>
      <c r="T135" s="174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75" t="s">
        <v>156</v>
      </c>
      <c r="AT135" s="175" t="s">
        <v>152</v>
      </c>
      <c r="AU135" s="175" t="s">
        <v>117</v>
      </c>
      <c r="AY135" s="15" t="s">
        <v>109</v>
      </c>
      <c r="BE135" s="176">
        <f>IF(N135="základná",J135,0)</f>
        <v>0</v>
      </c>
      <c r="BF135" s="176">
        <f>IF(N135="znížená",J135,0)</f>
        <v>0</v>
      </c>
      <c r="BG135" s="176">
        <f>IF(N135="zákl. prenesená",J135,0)</f>
        <v>0</v>
      </c>
      <c r="BH135" s="176">
        <f>IF(N135="zníž. prenesená",J135,0)</f>
        <v>0</v>
      </c>
      <c r="BI135" s="176">
        <f>IF(N135="nulová",J135,0)</f>
        <v>0</v>
      </c>
      <c r="BJ135" s="15" t="s">
        <v>117</v>
      </c>
      <c r="BK135" s="176">
        <f>ROUND(I135*H135,2)</f>
        <v>0</v>
      </c>
      <c r="BL135" s="15" t="s">
        <v>116</v>
      </c>
      <c r="BM135" s="175" t="s">
        <v>175</v>
      </c>
    </row>
    <row r="136" s="2" customFormat="1" ht="16.5" customHeight="1">
      <c r="A136" s="34"/>
      <c r="B136" s="162"/>
      <c r="C136" s="177" t="s">
        <v>176</v>
      </c>
      <c r="D136" s="177" t="s">
        <v>152</v>
      </c>
      <c r="E136" s="178" t="s">
        <v>177</v>
      </c>
      <c r="F136" s="179" t="s">
        <v>178</v>
      </c>
      <c r="G136" s="180" t="s">
        <v>161</v>
      </c>
      <c r="H136" s="181">
        <v>4</v>
      </c>
      <c r="I136" s="182"/>
      <c r="J136" s="183">
        <f>ROUND(I136*H136,2)</f>
        <v>0</v>
      </c>
      <c r="K136" s="184"/>
      <c r="L136" s="185"/>
      <c r="M136" s="186" t="s">
        <v>1</v>
      </c>
      <c r="N136" s="187" t="s">
        <v>41</v>
      </c>
      <c r="O136" s="73"/>
      <c r="P136" s="173">
        <f>O136*H136</f>
        <v>0</v>
      </c>
      <c r="Q136" s="173">
        <v>0.00029999999999999997</v>
      </c>
      <c r="R136" s="173">
        <f>Q136*H136</f>
        <v>0.0011999999999999999</v>
      </c>
      <c r="S136" s="173">
        <v>0</v>
      </c>
      <c r="T136" s="174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75" t="s">
        <v>156</v>
      </c>
      <c r="AT136" s="175" t="s">
        <v>152</v>
      </c>
      <c r="AU136" s="175" t="s">
        <v>117</v>
      </c>
      <c r="AY136" s="15" t="s">
        <v>109</v>
      </c>
      <c r="BE136" s="176">
        <f>IF(N136="základná",J136,0)</f>
        <v>0</v>
      </c>
      <c r="BF136" s="176">
        <f>IF(N136="znížená",J136,0)</f>
        <v>0</v>
      </c>
      <c r="BG136" s="176">
        <f>IF(N136="zákl. prenesená",J136,0)</f>
        <v>0</v>
      </c>
      <c r="BH136" s="176">
        <f>IF(N136="zníž. prenesená",J136,0)</f>
        <v>0</v>
      </c>
      <c r="BI136" s="176">
        <f>IF(N136="nulová",J136,0)</f>
        <v>0</v>
      </c>
      <c r="BJ136" s="15" t="s">
        <v>117</v>
      </c>
      <c r="BK136" s="176">
        <f>ROUND(I136*H136,2)</f>
        <v>0</v>
      </c>
      <c r="BL136" s="15" t="s">
        <v>116</v>
      </c>
      <c r="BM136" s="175" t="s">
        <v>179</v>
      </c>
    </row>
    <row r="137" s="12" customFormat="1" ht="22.8" customHeight="1">
      <c r="A137" s="12"/>
      <c r="B137" s="149"/>
      <c r="C137" s="12"/>
      <c r="D137" s="150" t="s">
        <v>74</v>
      </c>
      <c r="E137" s="160" t="s">
        <v>117</v>
      </c>
      <c r="F137" s="160" t="s">
        <v>180</v>
      </c>
      <c r="G137" s="12"/>
      <c r="H137" s="12"/>
      <c r="I137" s="152"/>
      <c r="J137" s="161">
        <f>BK137</f>
        <v>0</v>
      </c>
      <c r="K137" s="12"/>
      <c r="L137" s="149"/>
      <c r="M137" s="154"/>
      <c r="N137" s="155"/>
      <c r="O137" s="155"/>
      <c r="P137" s="156">
        <f>SUM(P138:P149)</f>
        <v>0</v>
      </c>
      <c r="Q137" s="155"/>
      <c r="R137" s="156">
        <f>SUM(R138:R149)</f>
        <v>89.574214409999996</v>
      </c>
      <c r="S137" s="155"/>
      <c r="T137" s="157">
        <f>SUM(T138:T149)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50" t="s">
        <v>80</v>
      </c>
      <c r="AT137" s="158" t="s">
        <v>74</v>
      </c>
      <c r="AU137" s="158" t="s">
        <v>80</v>
      </c>
      <c r="AY137" s="150" t="s">
        <v>109</v>
      </c>
      <c r="BK137" s="159">
        <f>SUM(BK138:BK149)</f>
        <v>0</v>
      </c>
    </row>
    <row r="138" s="2" customFormat="1" ht="21.75" customHeight="1">
      <c r="A138" s="34"/>
      <c r="B138" s="162"/>
      <c r="C138" s="163" t="s">
        <v>181</v>
      </c>
      <c r="D138" s="163" t="s">
        <v>112</v>
      </c>
      <c r="E138" s="164" t="s">
        <v>182</v>
      </c>
      <c r="F138" s="165" t="s">
        <v>183</v>
      </c>
      <c r="G138" s="166" t="s">
        <v>115</v>
      </c>
      <c r="H138" s="167">
        <v>10.739000000000001</v>
      </c>
      <c r="I138" s="168"/>
      <c r="J138" s="169">
        <f>ROUND(I138*H138,2)</f>
        <v>0</v>
      </c>
      <c r="K138" s="170"/>
      <c r="L138" s="35"/>
      <c r="M138" s="171" t="s">
        <v>1</v>
      </c>
      <c r="N138" s="172" t="s">
        <v>41</v>
      </c>
      <c r="O138" s="73"/>
      <c r="P138" s="173">
        <f>O138*H138</f>
        <v>0</v>
      </c>
      <c r="Q138" s="173">
        <v>2.0699999999999998</v>
      </c>
      <c r="R138" s="173">
        <f>Q138*H138</f>
        <v>22.22973</v>
      </c>
      <c r="S138" s="173">
        <v>0</v>
      </c>
      <c r="T138" s="174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75" t="s">
        <v>116</v>
      </c>
      <c r="AT138" s="175" t="s">
        <v>112</v>
      </c>
      <c r="AU138" s="175" t="s">
        <v>117</v>
      </c>
      <c r="AY138" s="15" t="s">
        <v>109</v>
      </c>
      <c r="BE138" s="176">
        <f>IF(N138="základná",J138,0)</f>
        <v>0</v>
      </c>
      <c r="BF138" s="176">
        <f>IF(N138="znížená",J138,0)</f>
        <v>0</v>
      </c>
      <c r="BG138" s="176">
        <f>IF(N138="zákl. prenesená",J138,0)</f>
        <v>0</v>
      </c>
      <c r="BH138" s="176">
        <f>IF(N138="zníž. prenesená",J138,0)</f>
        <v>0</v>
      </c>
      <c r="BI138" s="176">
        <f>IF(N138="nulová",J138,0)</f>
        <v>0</v>
      </c>
      <c r="BJ138" s="15" t="s">
        <v>117</v>
      </c>
      <c r="BK138" s="176">
        <f>ROUND(I138*H138,2)</f>
        <v>0</v>
      </c>
      <c r="BL138" s="15" t="s">
        <v>116</v>
      </c>
      <c r="BM138" s="175" t="s">
        <v>184</v>
      </c>
    </row>
    <row r="139" s="2" customFormat="1" ht="21.75" customHeight="1">
      <c r="A139" s="34"/>
      <c r="B139" s="162"/>
      <c r="C139" s="163" t="s">
        <v>185</v>
      </c>
      <c r="D139" s="163" t="s">
        <v>112</v>
      </c>
      <c r="E139" s="164" t="s">
        <v>186</v>
      </c>
      <c r="F139" s="165" t="s">
        <v>187</v>
      </c>
      <c r="G139" s="166" t="s">
        <v>115</v>
      </c>
      <c r="H139" s="167">
        <v>12.773999999999999</v>
      </c>
      <c r="I139" s="168"/>
      <c r="J139" s="169">
        <f>ROUND(I139*H139,2)</f>
        <v>0</v>
      </c>
      <c r="K139" s="170"/>
      <c r="L139" s="35"/>
      <c r="M139" s="171" t="s">
        <v>1</v>
      </c>
      <c r="N139" s="172" t="s">
        <v>41</v>
      </c>
      <c r="O139" s="73"/>
      <c r="P139" s="173">
        <f>O139*H139</f>
        <v>0</v>
      </c>
      <c r="Q139" s="173">
        <v>2.19407</v>
      </c>
      <c r="R139" s="173">
        <f>Q139*H139</f>
        <v>28.027050179999996</v>
      </c>
      <c r="S139" s="173">
        <v>0</v>
      </c>
      <c r="T139" s="174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75" t="s">
        <v>116</v>
      </c>
      <c r="AT139" s="175" t="s">
        <v>112</v>
      </c>
      <c r="AU139" s="175" t="s">
        <v>117</v>
      </c>
      <c r="AY139" s="15" t="s">
        <v>109</v>
      </c>
      <c r="BE139" s="176">
        <f>IF(N139="základná",J139,0)</f>
        <v>0</v>
      </c>
      <c r="BF139" s="176">
        <f>IF(N139="znížená",J139,0)</f>
        <v>0</v>
      </c>
      <c r="BG139" s="176">
        <f>IF(N139="zákl. prenesená",J139,0)</f>
        <v>0</v>
      </c>
      <c r="BH139" s="176">
        <f>IF(N139="zníž. prenesená",J139,0)</f>
        <v>0</v>
      </c>
      <c r="BI139" s="176">
        <f>IF(N139="nulová",J139,0)</f>
        <v>0</v>
      </c>
      <c r="BJ139" s="15" t="s">
        <v>117</v>
      </c>
      <c r="BK139" s="176">
        <f>ROUND(I139*H139,2)</f>
        <v>0</v>
      </c>
      <c r="BL139" s="15" t="s">
        <v>116</v>
      </c>
      <c r="BM139" s="175" t="s">
        <v>188</v>
      </c>
    </row>
    <row r="140" s="2" customFormat="1" ht="21.75" customHeight="1">
      <c r="A140" s="34"/>
      <c r="B140" s="162"/>
      <c r="C140" s="163" t="s">
        <v>189</v>
      </c>
      <c r="D140" s="163" t="s">
        <v>112</v>
      </c>
      <c r="E140" s="164" t="s">
        <v>190</v>
      </c>
      <c r="F140" s="165" t="s">
        <v>191</v>
      </c>
      <c r="G140" s="166" t="s">
        <v>166</v>
      </c>
      <c r="H140" s="167">
        <v>10.800000000000001</v>
      </c>
      <c r="I140" s="168"/>
      <c r="J140" s="169">
        <f>ROUND(I140*H140,2)</f>
        <v>0</v>
      </c>
      <c r="K140" s="170"/>
      <c r="L140" s="35"/>
      <c r="M140" s="171" t="s">
        <v>1</v>
      </c>
      <c r="N140" s="172" t="s">
        <v>41</v>
      </c>
      <c r="O140" s="73"/>
      <c r="P140" s="173">
        <f>O140*H140</f>
        <v>0</v>
      </c>
      <c r="Q140" s="173">
        <v>0.00067000000000000002</v>
      </c>
      <c r="R140" s="173">
        <f>Q140*H140</f>
        <v>0.0072360000000000011</v>
      </c>
      <c r="S140" s="173">
        <v>0</v>
      </c>
      <c r="T140" s="174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75" t="s">
        <v>116</v>
      </c>
      <c r="AT140" s="175" t="s">
        <v>112</v>
      </c>
      <c r="AU140" s="175" t="s">
        <v>117</v>
      </c>
      <c r="AY140" s="15" t="s">
        <v>109</v>
      </c>
      <c r="BE140" s="176">
        <f>IF(N140="základná",J140,0)</f>
        <v>0</v>
      </c>
      <c r="BF140" s="176">
        <f>IF(N140="znížená",J140,0)</f>
        <v>0</v>
      </c>
      <c r="BG140" s="176">
        <f>IF(N140="zákl. prenesená",J140,0)</f>
        <v>0</v>
      </c>
      <c r="BH140" s="176">
        <f>IF(N140="zníž. prenesená",J140,0)</f>
        <v>0</v>
      </c>
      <c r="BI140" s="176">
        <f>IF(N140="nulová",J140,0)</f>
        <v>0</v>
      </c>
      <c r="BJ140" s="15" t="s">
        <v>117</v>
      </c>
      <c r="BK140" s="176">
        <f>ROUND(I140*H140,2)</f>
        <v>0</v>
      </c>
      <c r="BL140" s="15" t="s">
        <v>116</v>
      </c>
      <c r="BM140" s="175" t="s">
        <v>192</v>
      </c>
    </row>
    <row r="141" s="2" customFormat="1" ht="21.75" customHeight="1">
      <c r="A141" s="34"/>
      <c r="B141" s="162"/>
      <c r="C141" s="163" t="s">
        <v>193</v>
      </c>
      <c r="D141" s="163" t="s">
        <v>112</v>
      </c>
      <c r="E141" s="164" t="s">
        <v>194</v>
      </c>
      <c r="F141" s="165" t="s">
        <v>195</v>
      </c>
      <c r="G141" s="166" t="s">
        <v>166</v>
      </c>
      <c r="H141" s="167">
        <v>10.800000000000001</v>
      </c>
      <c r="I141" s="168"/>
      <c r="J141" s="169">
        <f>ROUND(I141*H141,2)</f>
        <v>0</v>
      </c>
      <c r="K141" s="170"/>
      <c r="L141" s="35"/>
      <c r="M141" s="171" t="s">
        <v>1</v>
      </c>
      <c r="N141" s="172" t="s">
        <v>41</v>
      </c>
      <c r="O141" s="73"/>
      <c r="P141" s="173">
        <f>O141*H141</f>
        <v>0</v>
      </c>
      <c r="Q141" s="173">
        <v>0</v>
      </c>
      <c r="R141" s="173">
        <f>Q141*H141</f>
        <v>0</v>
      </c>
      <c r="S141" s="173">
        <v>0</v>
      </c>
      <c r="T141" s="174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75" t="s">
        <v>116</v>
      </c>
      <c r="AT141" s="175" t="s">
        <v>112</v>
      </c>
      <c r="AU141" s="175" t="s">
        <v>117</v>
      </c>
      <c r="AY141" s="15" t="s">
        <v>109</v>
      </c>
      <c r="BE141" s="176">
        <f>IF(N141="základná",J141,0)</f>
        <v>0</v>
      </c>
      <c r="BF141" s="176">
        <f>IF(N141="znížená",J141,0)</f>
        <v>0</v>
      </c>
      <c r="BG141" s="176">
        <f>IF(N141="zákl. prenesená",J141,0)</f>
        <v>0</v>
      </c>
      <c r="BH141" s="176">
        <f>IF(N141="zníž. prenesená",J141,0)</f>
        <v>0</v>
      </c>
      <c r="BI141" s="176">
        <f>IF(N141="nulová",J141,0)</f>
        <v>0</v>
      </c>
      <c r="BJ141" s="15" t="s">
        <v>117</v>
      </c>
      <c r="BK141" s="176">
        <f>ROUND(I141*H141,2)</f>
        <v>0</v>
      </c>
      <c r="BL141" s="15" t="s">
        <v>116</v>
      </c>
      <c r="BM141" s="175" t="s">
        <v>196</v>
      </c>
    </row>
    <row r="142" s="2" customFormat="1" ht="33" customHeight="1">
      <c r="A142" s="34"/>
      <c r="B142" s="162"/>
      <c r="C142" s="163" t="s">
        <v>197</v>
      </c>
      <c r="D142" s="163" t="s">
        <v>112</v>
      </c>
      <c r="E142" s="164" t="s">
        <v>198</v>
      </c>
      <c r="F142" s="165" t="s">
        <v>199</v>
      </c>
      <c r="G142" s="166" t="s">
        <v>166</v>
      </c>
      <c r="H142" s="167">
        <v>63.869999999999997</v>
      </c>
      <c r="I142" s="168"/>
      <c r="J142" s="169">
        <f>ROUND(I142*H142,2)</f>
        <v>0</v>
      </c>
      <c r="K142" s="170"/>
      <c r="L142" s="35"/>
      <c r="M142" s="171" t="s">
        <v>1</v>
      </c>
      <c r="N142" s="172" t="s">
        <v>41</v>
      </c>
      <c r="O142" s="73"/>
      <c r="P142" s="173">
        <f>O142*H142</f>
        <v>0</v>
      </c>
      <c r="Q142" s="173">
        <v>0.0049399999999999999</v>
      </c>
      <c r="R142" s="173">
        <f>Q142*H142</f>
        <v>0.31551779999999996</v>
      </c>
      <c r="S142" s="173">
        <v>0</v>
      </c>
      <c r="T142" s="174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75" t="s">
        <v>116</v>
      </c>
      <c r="AT142" s="175" t="s">
        <v>112</v>
      </c>
      <c r="AU142" s="175" t="s">
        <v>117</v>
      </c>
      <c r="AY142" s="15" t="s">
        <v>109</v>
      </c>
      <c r="BE142" s="176">
        <f>IF(N142="základná",J142,0)</f>
        <v>0</v>
      </c>
      <c r="BF142" s="176">
        <f>IF(N142="znížená",J142,0)</f>
        <v>0</v>
      </c>
      <c r="BG142" s="176">
        <f>IF(N142="zákl. prenesená",J142,0)</f>
        <v>0</v>
      </c>
      <c r="BH142" s="176">
        <f>IF(N142="zníž. prenesená",J142,0)</f>
        <v>0</v>
      </c>
      <c r="BI142" s="176">
        <f>IF(N142="nulová",J142,0)</f>
        <v>0</v>
      </c>
      <c r="BJ142" s="15" t="s">
        <v>117</v>
      </c>
      <c r="BK142" s="176">
        <f>ROUND(I142*H142,2)</f>
        <v>0</v>
      </c>
      <c r="BL142" s="15" t="s">
        <v>116</v>
      </c>
      <c r="BM142" s="175" t="s">
        <v>200</v>
      </c>
    </row>
    <row r="143" s="2" customFormat="1" ht="16.5" customHeight="1">
      <c r="A143" s="34"/>
      <c r="B143" s="162"/>
      <c r="C143" s="163" t="s">
        <v>201</v>
      </c>
      <c r="D143" s="163" t="s">
        <v>112</v>
      </c>
      <c r="E143" s="164" t="s">
        <v>202</v>
      </c>
      <c r="F143" s="165" t="s">
        <v>203</v>
      </c>
      <c r="G143" s="166" t="s">
        <v>115</v>
      </c>
      <c r="H143" s="167">
        <v>8.8190000000000008</v>
      </c>
      <c r="I143" s="168"/>
      <c r="J143" s="169">
        <f>ROUND(I143*H143,2)</f>
        <v>0</v>
      </c>
      <c r="K143" s="170"/>
      <c r="L143" s="35"/>
      <c r="M143" s="171" t="s">
        <v>1</v>
      </c>
      <c r="N143" s="172" t="s">
        <v>41</v>
      </c>
      <c r="O143" s="73"/>
      <c r="P143" s="173">
        <f>O143*H143</f>
        <v>0</v>
      </c>
      <c r="Q143" s="173">
        <v>2.19407</v>
      </c>
      <c r="R143" s="173">
        <f>Q143*H143</f>
        <v>19.349503330000001</v>
      </c>
      <c r="S143" s="173">
        <v>0</v>
      </c>
      <c r="T143" s="174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75" t="s">
        <v>116</v>
      </c>
      <c r="AT143" s="175" t="s">
        <v>112</v>
      </c>
      <c r="AU143" s="175" t="s">
        <v>117</v>
      </c>
      <c r="AY143" s="15" t="s">
        <v>109</v>
      </c>
      <c r="BE143" s="176">
        <f>IF(N143="základná",J143,0)</f>
        <v>0</v>
      </c>
      <c r="BF143" s="176">
        <f>IF(N143="znížená",J143,0)</f>
        <v>0</v>
      </c>
      <c r="BG143" s="176">
        <f>IF(N143="zákl. prenesená",J143,0)</f>
        <v>0</v>
      </c>
      <c r="BH143" s="176">
        <f>IF(N143="zníž. prenesená",J143,0)</f>
        <v>0</v>
      </c>
      <c r="BI143" s="176">
        <f>IF(N143="nulová",J143,0)</f>
        <v>0</v>
      </c>
      <c r="BJ143" s="15" t="s">
        <v>117</v>
      </c>
      <c r="BK143" s="176">
        <f>ROUND(I143*H143,2)</f>
        <v>0</v>
      </c>
      <c r="BL143" s="15" t="s">
        <v>116</v>
      </c>
      <c r="BM143" s="175" t="s">
        <v>204</v>
      </c>
    </row>
    <row r="144" s="2" customFormat="1" ht="21.75" customHeight="1">
      <c r="A144" s="34"/>
      <c r="B144" s="162"/>
      <c r="C144" s="163" t="s">
        <v>205</v>
      </c>
      <c r="D144" s="163" t="s">
        <v>112</v>
      </c>
      <c r="E144" s="164" t="s">
        <v>206</v>
      </c>
      <c r="F144" s="165" t="s">
        <v>207</v>
      </c>
      <c r="G144" s="166" t="s">
        <v>166</v>
      </c>
      <c r="H144" s="167">
        <v>37.350000000000001</v>
      </c>
      <c r="I144" s="168"/>
      <c r="J144" s="169">
        <f>ROUND(I144*H144,2)</f>
        <v>0</v>
      </c>
      <c r="K144" s="170"/>
      <c r="L144" s="35"/>
      <c r="M144" s="171" t="s">
        <v>1</v>
      </c>
      <c r="N144" s="172" t="s">
        <v>41</v>
      </c>
      <c r="O144" s="73"/>
      <c r="P144" s="173">
        <f>O144*H144</f>
        <v>0</v>
      </c>
      <c r="Q144" s="173">
        <v>0.00067000000000000002</v>
      </c>
      <c r="R144" s="173">
        <f>Q144*H144</f>
        <v>0.025024500000000002</v>
      </c>
      <c r="S144" s="173">
        <v>0</v>
      </c>
      <c r="T144" s="174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75" t="s">
        <v>116</v>
      </c>
      <c r="AT144" s="175" t="s">
        <v>112</v>
      </c>
      <c r="AU144" s="175" t="s">
        <v>117</v>
      </c>
      <c r="AY144" s="15" t="s">
        <v>109</v>
      </c>
      <c r="BE144" s="176">
        <f>IF(N144="základná",J144,0)</f>
        <v>0</v>
      </c>
      <c r="BF144" s="176">
        <f>IF(N144="znížená",J144,0)</f>
        <v>0</v>
      </c>
      <c r="BG144" s="176">
        <f>IF(N144="zákl. prenesená",J144,0)</f>
        <v>0</v>
      </c>
      <c r="BH144" s="176">
        <f>IF(N144="zníž. prenesená",J144,0)</f>
        <v>0</v>
      </c>
      <c r="BI144" s="176">
        <f>IF(N144="nulová",J144,0)</f>
        <v>0</v>
      </c>
      <c r="BJ144" s="15" t="s">
        <v>117</v>
      </c>
      <c r="BK144" s="176">
        <f>ROUND(I144*H144,2)</f>
        <v>0</v>
      </c>
      <c r="BL144" s="15" t="s">
        <v>116</v>
      </c>
      <c r="BM144" s="175" t="s">
        <v>208</v>
      </c>
    </row>
    <row r="145" s="2" customFormat="1" ht="21.75" customHeight="1">
      <c r="A145" s="34"/>
      <c r="B145" s="162"/>
      <c r="C145" s="163" t="s">
        <v>209</v>
      </c>
      <c r="D145" s="163" t="s">
        <v>112</v>
      </c>
      <c r="E145" s="164" t="s">
        <v>210</v>
      </c>
      <c r="F145" s="165" t="s">
        <v>211</v>
      </c>
      <c r="G145" s="166" t="s">
        <v>166</v>
      </c>
      <c r="H145" s="167">
        <v>37.350000000000001</v>
      </c>
      <c r="I145" s="168"/>
      <c r="J145" s="169">
        <f>ROUND(I145*H145,2)</f>
        <v>0</v>
      </c>
      <c r="K145" s="170"/>
      <c r="L145" s="35"/>
      <c r="M145" s="171" t="s">
        <v>1</v>
      </c>
      <c r="N145" s="172" t="s">
        <v>41</v>
      </c>
      <c r="O145" s="73"/>
      <c r="P145" s="173">
        <f>O145*H145</f>
        <v>0</v>
      </c>
      <c r="Q145" s="173">
        <v>0</v>
      </c>
      <c r="R145" s="173">
        <f>Q145*H145</f>
        <v>0</v>
      </c>
      <c r="S145" s="173">
        <v>0</v>
      </c>
      <c r="T145" s="174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75" t="s">
        <v>116</v>
      </c>
      <c r="AT145" s="175" t="s">
        <v>112</v>
      </c>
      <c r="AU145" s="175" t="s">
        <v>117</v>
      </c>
      <c r="AY145" s="15" t="s">
        <v>109</v>
      </c>
      <c r="BE145" s="176">
        <f>IF(N145="základná",J145,0)</f>
        <v>0</v>
      </c>
      <c r="BF145" s="176">
        <f>IF(N145="znížená",J145,0)</f>
        <v>0</v>
      </c>
      <c r="BG145" s="176">
        <f>IF(N145="zákl. prenesená",J145,0)</f>
        <v>0</v>
      </c>
      <c r="BH145" s="176">
        <f>IF(N145="zníž. prenesená",J145,0)</f>
        <v>0</v>
      </c>
      <c r="BI145" s="176">
        <f>IF(N145="nulová",J145,0)</f>
        <v>0</v>
      </c>
      <c r="BJ145" s="15" t="s">
        <v>117</v>
      </c>
      <c r="BK145" s="176">
        <f>ROUND(I145*H145,2)</f>
        <v>0</v>
      </c>
      <c r="BL145" s="15" t="s">
        <v>116</v>
      </c>
      <c r="BM145" s="175" t="s">
        <v>212</v>
      </c>
    </row>
    <row r="146" s="2" customFormat="1" ht="21.75" customHeight="1">
      <c r="A146" s="34"/>
      <c r="B146" s="162"/>
      <c r="C146" s="163" t="s">
        <v>213</v>
      </c>
      <c r="D146" s="163" t="s">
        <v>112</v>
      </c>
      <c r="E146" s="164" t="s">
        <v>214</v>
      </c>
      <c r="F146" s="165" t="s">
        <v>215</v>
      </c>
      <c r="G146" s="166" t="s">
        <v>115</v>
      </c>
      <c r="H146" s="167">
        <v>8.7200000000000006</v>
      </c>
      <c r="I146" s="168"/>
      <c r="J146" s="169">
        <f>ROUND(I146*H146,2)</f>
        <v>0</v>
      </c>
      <c r="K146" s="170"/>
      <c r="L146" s="35"/>
      <c r="M146" s="171" t="s">
        <v>1</v>
      </c>
      <c r="N146" s="172" t="s">
        <v>41</v>
      </c>
      <c r="O146" s="73"/>
      <c r="P146" s="173">
        <f>O146*H146</f>
        <v>0</v>
      </c>
      <c r="Q146" s="173">
        <v>2.19407</v>
      </c>
      <c r="R146" s="173">
        <f>Q146*H146</f>
        <v>19.132290400000002</v>
      </c>
      <c r="S146" s="173">
        <v>0</v>
      </c>
      <c r="T146" s="174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75" t="s">
        <v>116</v>
      </c>
      <c r="AT146" s="175" t="s">
        <v>112</v>
      </c>
      <c r="AU146" s="175" t="s">
        <v>117</v>
      </c>
      <c r="AY146" s="15" t="s">
        <v>109</v>
      </c>
      <c r="BE146" s="176">
        <f>IF(N146="základná",J146,0)</f>
        <v>0</v>
      </c>
      <c r="BF146" s="176">
        <f>IF(N146="znížená",J146,0)</f>
        <v>0</v>
      </c>
      <c r="BG146" s="176">
        <f>IF(N146="zákl. prenesená",J146,0)</f>
        <v>0</v>
      </c>
      <c r="BH146" s="176">
        <f>IF(N146="zníž. prenesená",J146,0)</f>
        <v>0</v>
      </c>
      <c r="BI146" s="176">
        <f>IF(N146="nulová",J146,0)</f>
        <v>0</v>
      </c>
      <c r="BJ146" s="15" t="s">
        <v>117</v>
      </c>
      <c r="BK146" s="176">
        <f>ROUND(I146*H146,2)</f>
        <v>0</v>
      </c>
      <c r="BL146" s="15" t="s">
        <v>116</v>
      </c>
      <c r="BM146" s="175" t="s">
        <v>216</v>
      </c>
    </row>
    <row r="147" s="2" customFormat="1" ht="21.75" customHeight="1">
      <c r="A147" s="34"/>
      <c r="B147" s="162"/>
      <c r="C147" s="163" t="s">
        <v>217</v>
      </c>
      <c r="D147" s="163" t="s">
        <v>112</v>
      </c>
      <c r="E147" s="164" t="s">
        <v>218</v>
      </c>
      <c r="F147" s="165" t="s">
        <v>219</v>
      </c>
      <c r="G147" s="166" t="s">
        <v>166</v>
      </c>
      <c r="H147" s="167">
        <v>87.200000000000003</v>
      </c>
      <c r="I147" s="168"/>
      <c r="J147" s="169">
        <f>ROUND(I147*H147,2)</f>
        <v>0</v>
      </c>
      <c r="K147" s="170"/>
      <c r="L147" s="35"/>
      <c r="M147" s="171" t="s">
        <v>1</v>
      </c>
      <c r="N147" s="172" t="s">
        <v>41</v>
      </c>
      <c r="O147" s="73"/>
      <c r="P147" s="173">
        <f>O147*H147</f>
        <v>0</v>
      </c>
      <c r="Q147" s="173">
        <v>0.00050000000000000001</v>
      </c>
      <c r="R147" s="173">
        <f>Q147*H147</f>
        <v>0.0436</v>
      </c>
      <c r="S147" s="173">
        <v>0</v>
      </c>
      <c r="T147" s="174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75" t="s">
        <v>116</v>
      </c>
      <c r="AT147" s="175" t="s">
        <v>112</v>
      </c>
      <c r="AU147" s="175" t="s">
        <v>117</v>
      </c>
      <c r="AY147" s="15" t="s">
        <v>109</v>
      </c>
      <c r="BE147" s="176">
        <f>IF(N147="základná",J147,0)</f>
        <v>0</v>
      </c>
      <c r="BF147" s="176">
        <f>IF(N147="znížená",J147,0)</f>
        <v>0</v>
      </c>
      <c r="BG147" s="176">
        <f>IF(N147="zákl. prenesená",J147,0)</f>
        <v>0</v>
      </c>
      <c r="BH147" s="176">
        <f>IF(N147="zníž. prenesená",J147,0)</f>
        <v>0</v>
      </c>
      <c r="BI147" s="176">
        <f>IF(N147="nulová",J147,0)</f>
        <v>0</v>
      </c>
      <c r="BJ147" s="15" t="s">
        <v>117</v>
      </c>
      <c r="BK147" s="176">
        <f>ROUND(I147*H147,2)</f>
        <v>0</v>
      </c>
      <c r="BL147" s="15" t="s">
        <v>116</v>
      </c>
      <c r="BM147" s="175" t="s">
        <v>220</v>
      </c>
    </row>
    <row r="148" s="2" customFormat="1" ht="21.75" customHeight="1">
      <c r="A148" s="34"/>
      <c r="B148" s="162"/>
      <c r="C148" s="163" t="s">
        <v>221</v>
      </c>
      <c r="D148" s="163" t="s">
        <v>112</v>
      </c>
      <c r="E148" s="164" t="s">
        <v>222</v>
      </c>
      <c r="F148" s="165" t="s">
        <v>223</v>
      </c>
      <c r="G148" s="166" t="s">
        <v>166</v>
      </c>
      <c r="H148" s="167">
        <v>87.200000000000003</v>
      </c>
      <c r="I148" s="168"/>
      <c r="J148" s="169">
        <f>ROUND(I148*H148,2)</f>
        <v>0</v>
      </c>
      <c r="K148" s="170"/>
      <c r="L148" s="35"/>
      <c r="M148" s="171" t="s">
        <v>1</v>
      </c>
      <c r="N148" s="172" t="s">
        <v>41</v>
      </c>
      <c r="O148" s="73"/>
      <c r="P148" s="173">
        <f>O148*H148</f>
        <v>0</v>
      </c>
      <c r="Q148" s="173">
        <v>0</v>
      </c>
      <c r="R148" s="173">
        <f>Q148*H148</f>
        <v>0</v>
      </c>
      <c r="S148" s="173">
        <v>0</v>
      </c>
      <c r="T148" s="174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75" t="s">
        <v>116</v>
      </c>
      <c r="AT148" s="175" t="s">
        <v>112</v>
      </c>
      <c r="AU148" s="175" t="s">
        <v>117</v>
      </c>
      <c r="AY148" s="15" t="s">
        <v>109</v>
      </c>
      <c r="BE148" s="176">
        <f>IF(N148="základná",J148,0)</f>
        <v>0</v>
      </c>
      <c r="BF148" s="176">
        <f>IF(N148="znížená",J148,0)</f>
        <v>0</v>
      </c>
      <c r="BG148" s="176">
        <f>IF(N148="zákl. prenesená",J148,0)</f>
        <v>0</v>
      </c>
      <c r="BH148" s="176">
        <f>IF(N148="zníž. prenesená",J148,0)</f>
        <v>0</v>
      </c>
      <c r="BI148" s="176">
        <f>IF(N148="nulová",J148,0)</f>
        <v>0</v>
      </c>
      <c r="BJ148" s="15" t="s">
        <v>117</v>
      </c>
      <c r="BK148" s="176">
        <f>ROUND(I148*H148,2)</f>
        <v>0</v>
      </c>
      <c r="BL148" s="15" t="s">
        <v>116</v>
      </c>
      <c r="BM148" s="175" t="s">
        <v>224</v>
      </c>
    </row>
    <row r="149" s="2" customFormat="1" ht="21.75" customHeight="1">
      <c r="A149" s="34"/>
      <c r="B149" s="162"/>
      <c r="C149" s="163" t="s">
        <v>225</v>
      </c>
      <c r="D149" s="163" t="s">
        <v>112</v>
      </c>
      <c r="E149" s="164" t="s">
        <v>226</v>
      </c>
      <c r="F149" s="165" t="s">
        <v>227</v>
      </c>
      <c r="G149" s="166" t="s">
        <v>155</v>
      </c>
      <c r="H149" s="167">
        <v>0.436</v>
      </c>
      <c r="I149" s="168"/>
      <c r="J149" s="169">
        <f>ROUND(I149*H149,2)</f>
        <v>0</v>
      </c>
      <c r="K149" s="170"/>
      <c r="L149" s="35"/>
      <c r="M149" s="171" t="s">
        <v>1</v>
      </c>
      <c r="N149" s="172" t="s">
        <v>41</v>
      </c>
      <c r="O149" s="73"/>
      <c r="P149" s="173">
        <f>O149*H149</f>
        <v>0</v>
      </c>
      <c r="Q149" s="173">
        <v>1.01895</v>
      </c>
      <c r="R149" s="173">
        <f>Q149*H149</f>
        <v>0.4442622</v>
      </c>
      <c r="S149" s="173">
        <v>0</v>
      </c>
      <c r="T149" s="174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75" t="s">
        <v>116</v>
      </c>
      <c r="AT149" s="175" t="s">
        <v>112</v>
      </c>
      <c r="AU149" s="175" t="s">
        <v>117</v>
      </c>
      <c r="AY149" s="15" t="s">
        <v>109</v>
      </c>
      <c r="BE149" s="176">
        <f>IF(N149="základná",J149,0)</f>
        <v>0</v>
      </c>
      <c r="BF149" s="176">
        <f>IF(N149="znížená",J149,0)</f>
        <v>0</v>
      </c>
      <c r="BG149" s="176">
        <f>IF(N149="zákl. prenesená",J149,0)</f>
        <v>0</v>
      </c>
      <c r="BH149" s="176">
        <f>IF(N149="zníž. prenesená",J149,0)</f>
        <v>0</v>
      </c>
      <c r="BI149" s="176">
        <f>IF(N149="nulová",J149,0)</f>
        <v>0</v>
      </c>
      <c r="BJ149" s="15" t="s">
        <v>117</v>
      </c>
      <c r="BK149" s="176">
        <f>ROUND(I149*H149,2)</f>
        <v>0</v>
      </c>
      <c r="BL149" s="15" t="s">
        <v>116</v>
      </c>
      <c r="BM149" s="175" t="s">
        <v>228</v>
      </c>
    </row>
    <row r="150" s="12" customFormat="1" ht="22.8" customHeight="1">
      <c r="A150" s="12"/>
      <c r="B150" s="149"/>
      <c r="C150" s="12"/>
      <c r="D150" s="150" t="s">
        <v>74</v>
      </c>
      <c r="E150" s="160" t="s">
        <v>229</v>
      </c>
      <c r="F150" s="160" t="s">
        <v>230</v>
      </c>
      <c r="G150" s="12"/>
      <c r="H150" s="12"/>
      <c r="I150" s="152"/>
      <c r="J150" s="161">
        <f>BK150</f>
        <v>0</v>
      </c>
      <c r="K150" s="12"/>
      <c r="L150" s="149"/>
      <c r="M150" s="154"/>
      <c r="N150" s="155"/>
      <c r="O150" s="155"/>
      <c r="P150" s="156">
        <f>SUM(P151:P153)</f>
        <v>0</v>
      </c>
      <c r="Q150" s="155"/>
      <c r="R150" s="156">
        <f>SUM(R151:R153)</f>
        <v>0</v>
      </c>
      <c r="S150" s="155"/>
      <c r="T150" s="157">
        <f>SUM(T151:T153)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50" t="s">
        <v>80</v>
      </c>
      <c r="AT150" s="158" t="s">
        <v>74</v>
      </c>
      <c r="AU150" s="158" t="s">
        <v>80</v>
      </c>
      <c r="AY150" s="150" t="s">
        <v>109</v>
      </c>
      <c r="BK150" s="159">
        <f>SUM(BK151:BK153)</f>
        <v>0</v>
      </c>
    </row>
    <row r="151" s="2" customFormat="1" ht="16.5" customHeight="1">
      <c r="A151" s="34"/>
      <c r="B151" s="162"/>
      <c r="C151" s="163" t="s">
        <v>231</v>
      </c>
      <c r="D151" s="163" t="s">
        <v>112</v>
      </c>
      <c r="E151" s="164" t="s">
        <v>232</v>
      </c>
      <c r="F151" s="165" t="s">
        <v>233</v>
      </c>
      <c r="G151" s="166" t="s">
        <v>155</v>
      </c>
      <c r="H151" s="167">
        <v>102.307</v>
      </c>
      <c r="I151" s="168"/>
      <c r="J151" s="169">
        <f>ROUND(I151*H151,2)</f>
        <v>0</v>
      </c>
      <c r="K151" s="170"/>
      <c r="L151" s="35"/>
      <c r="M151" s="171" t="s">
        <v>1</v>
      </c>
      <c r="N151" s="172" t="s">
        <v>41</v>
      </c>
      <c r="O151" s="73"/>
      <c r="P151" s="173">
        <f>O151*H151</f>
        <v>0</v>
      </c>
      <c r="Q151" s="173">
        <v>0</v>
      </c>
      <c r="R151" s="173">
        <f>Q151*H151</f>
        <v>0</v>
      </c>
      <c r="S151" s="173">
        <v>0</v>
      </c>
      <c r="T151" s="174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75" t="s">
        <v>116</v>
      </c>
      <c r="AT151" s="175" t="s">
        <v>112</v>
      </c>
      <c r="AU151" s="175" t="s">
        <v>117</v>
      </c>
      <c r="AY151" s="15" t="s">
        <v>109</v>
      </c>
      <c r="BE151" s="176">
        <f>IF(N151="základná",J151,0)</f>
        <v>0</v>
      </c>
      <c r="BF151" s="176">
        <f>IF(N151="znížená",J151,0)</f>
        <v>0</v>
      </c>
      <c r="BG151" s="176">
        <f>IF(N151="zákl. prenesená",J151,0)</f>
        <v>0</v>
      </c>
      <c r="BH151" s="176">
        <f>IF(N151="zníž. prenesená",J151,0)</f>
        <v>0</v>
      </c>
      <c r="BI151" s="176">
        <f>IF(N151="nulová",J151,0)</f>
        <v>0</v>
      </c>
      <c r="BJ151" s="15" t="s">
        <v>117</v>
      </c>
      <c r="BK151" s="176">
        <f>ROUND(I151*H151,2)</f>
        <v>0</v>
      </c>
      <c r="BL151" s="15" t="s">
        <v>116</v>
      </c>
      <c r="BM151" s="175" t="s">
        <v>234</v>
      </c>
    </row>
    <row r="152" s="2" customFormat="1" ht="21.75" customHeight="1">
      <c r="A152" s="34"/>
      <c r="B152" s="162"/>
      <c r="C152" s="163" t="s">
        <v>235</v>
      </c>
      <c r="D152" s="163" t="s">
        <v>112</v>
      </c>
      <c r="E152" s="164" t="s">
        <v>236</v>
      </c>
      <c r="F152" s="165" t="s">
        <v>237</v>
      </c>
      <c r="G152" s="166" t="s">
        <v>161</v>
      </c>
      <c r="H152" s="167">
        <v>1</v>
      </c>
      <c r="I152" s="168"/>
      <c r="J152" s="169">
        <f>ROUND(I152*H152,2)</f>
        <v>0</v>
      </c>
      <c r="K152" s="170"/>
      <c r="L152" s="35"/>
      <c r="M152" s="171" t="s">
        <v>1</v>
      </c>
      <c r="N152" s="172" t="s">
        <v>41</v>
      </c>
      <c r="O152" s="73"/>
      <c r="P152" s="173">
        <f>O152*H152</f>
        <v>0</v>
      </c>
      <c r="Q152" s="173">
        <v>0</v>
      </c>
      <c r="R152" s="173">
        <f>Q152*H152</f>
        <v>0</v>
      </c>
      <c r="S152" s="173">
        <v>0</v>
      </c>
      <c r="T152" s="174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75" t="s">
        <v>116</v>
      </c>
      <c r="AT152" s="175" t="s">
        <v>112</v>
      </c>
      <c r="AU152" s="175" t="s">
        <v>117</v>
      </c>
      <c r="AY152" s="15" t="s">
        <v>109</v>
      </c>
      <c r="BE152" s="176">
        <f>IF(N152="základná",J152,0)</f>
        <v>0</v>
      </c>
      <c r="BF152" s="176">
        <f>IF(N152="znížená",J152,0)</f>
        <v>0</v>
      </c>
      <c r="BG152" s="176">
        <f>IF(N152="zákl. prenesená",J152,0)</f>
        <v>0</v>
      </c>
      <c r="BH152" s="176">
        <f>IF(N152="zníž. prenesená",J152,0)</f>
        <v>0</v>
      </c>
      <c r="BI152" s="176">
        <f>IF(N152="nulová",J152,0)</f>
        <v>0</v>
      </c>
      <c r="BJ152" s="15" t="s">
        <v>117</v>
      </c>
      <c r="BK152" s="176">
        <f>ROUND(I152*H152,2)</f>
        <v>0</v>
      </c>
      <c r="BL152" s="15" t="s">
        <v>116</v>
      </c>
      <c r="BM152" s="175" t="s">
        <v>238</v>
      </c>
    </row>
    <row r="153" s="2" customFormat="1" ht="21.75" customHeight="1">
      <c r="A153" s="34"/>
      <c r="B153" s="162"/>
      <c r="C153" s="163" t="s">
        <v>239</v>
      </c>
      <c r="D153" s="163" t="s">
        <v>112</v>
      </c>
      <c r="E153" s="164" t="s">
        <v>240</v>
      </c>
      <c r="F153" s="165" t="s">
        <v>241</v>
      </c>
      <c r="G153" s="166" t="s">
        <v>161</v>
      </c>
      <c r="H153" s="167">
        <v>1</v>
      </c>
      <c r="I153" s="168"/>
      <c r="J153" s="169">
        <f>ROUND(I153*H153,2)</f>
        <v>0</v>
      </c>
      <c r="K153" s="170"/>
      <c r="L153" s="35"/>
      <c r="M153" s="171" t="s">
        <v>1</v>
      </c>
      <c r="N153" s="172" t="s">
        <v>41</v>
      </c>
      <c r="O153" s="73"/>
      <c r="P153" s="173">
        <f>O153*H153</f>
        <v>0</v>
      </c>
      <c r="Q153" s="173">
        <v>0</v>
      </c>
      <c r="R153" s="173">
        <f>Q153*H153</f>
        <v>0</v>
      </c>
      <c r="S153" s="173">
        <v>0</v>
      </c>
      <c r="T153" s="174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75" t="s">
        <v>116</v>
      </c>
      <c r="AT153" s="175" t="s">
        <v>112</v>
      </c>
      <c r="AU153" s="175" t="s">
        <v>117</v>
      </c>
      <c r="AY153" s="15" t="s">
        <v>109</v>
      </c>
      <c r="BE153" s="176">
        <f>IF(N153="základná",J153,0)</f>
        <v>0</v>
      </c>
      <c r="BF153" s="176">
        <f>IF(N153="znížená",J153,0)</f>
        <v>0</v>
      </c>
      <c r="BG153" s="176">
        <f>IF(N153="zákl. prenesená",J153,0)</f>
        <v>0</v>
      </c>
      <c r="BH153" s="176">
        <f>IF(N153="zníž. prenesená",J153,0)</f>
        <v>0</v>
      </c>
      <c r="BI153" s="176">
        <f>IF(N153="nulová",J153,0)</f>
        <v>0</v>
      </c>
      <c r="BJ153" s="15" t="s">
        <v>117</v>
      </c>
      <c r="BK153" s="176">
        <f>ROUND(I153*H153,2)</f>
        <v>0</v>
      </c>
      <c r="BL153" s="15" t="s">
        <v>116</v>
      </c>
      <c r="BM153" s="175" t="s">
        <v>242</v>
      </c>
    </row>
    <row r="154" s="12" customFormat="1" ht="25.92" customHeight="1">
      <c r="A154" s="12"/>
      <c r="B154" s="149"/>
      <c r="C154" s="12"/>
      <c r="D154" s="150" t="s">
        <v>74</v>
      </c>
      <c r="E154" s="151" t="s">
        <v>243</v>
      </c>
      <c r="F154" s="151" t="s">
        <v>244</v>
      </c>
      <c r="G154" s="12"/>
      <c r="H154" s="12"/>
      <c r="I154" s="152"/>
      <c r="J154" s="153">
        <f>BK154</f>
        <v>0</v>
      </c>
      <c r="K154" s="12"/>
      <c r="L154" s="149"/>
      <c r="M154" s="154"/>
      <c r="N154" s="155"/>
      <c r="O154" s="155"/>
      <c r="P154" s="156">
        <f>P155</f>
        <v>0</v>
      </c>
      <c r="Q154" s="155"/>
      <c r="R154" s="156">
        <f>R155</f>
        <v>0.30807994000000005</v>
      </c>
      <c r="S154" s="155"/>
      <c r="T154" s="157">
        <f>T155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50" t="s">
        <v>117</v>
      </c>
      <c r="AT154" s="158" t="s">
        <v>74</v>
      </c>
      <c r="AU154" s="158" t="s">
        <v>75</v>
      </c>
      <c r="AY154" s="150" t="s">
        <v>109</v>
      </c>
      <c r="BK154" s="159">
        <f>BK155</f>
        <v>0</v>
      </c>
    </row>
    <row r="155" s="12" customFormat="1" ht="22.8" customHeight="1">
      <c r="A155" s="12"/>
      <c r="B155" s="149"/>
      <c r="C155" s="12"/>
      <c r="D155" s="150" t="s">
        <v>74</v>
      </c>
      <c r="E155" s="160" t="s">
        <v>245</v>
      </c>
      <c r="F155" s="160" t="s">
        <v>246</v>
      </c>
      <c r="G155" s="12"/>
      <c r="H155" s="12"/>
      <c r="I155" s="152"/>
      <c r="J155" s="161">
        <f>BK155</f>
        <v>0</v>
      </c>
      <c r="K155" s="12"/>
      <c r="L155" s="149"/>
      <c r="M155" s="154"/>
      <c r="N155" s="155"/>
      <c r="O155" s="155"/>
      <c r="P155" s="156">
        <f>SUM(P156:P160)</f>
        <v>0</v>
      </c>
      <c r="Q155" s="155"/>
      <c r="R155" s="156">
        <f>SUM(R156:R160)</f>
        <v>0.30807994000000005</v>
      </c>
      <c r="S155" s="155"/>
      <c r="T155" s="157">
        <f>SUM(T156:T160)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50" t="s">
        <v>117</v>
      </c>
      <c r="AT155" s="158" t="s">
        <v>74</v>
      </c>
      <c r="AU155" s="158" t="s">
        <v>80</v>
      </c>
      <c r="AY155" s="150" t="s">
        <v>109</v>
      </c>
      <c r="BK155" s="159">
        <f>SUM(BK156:BK160)</f>
        <v>0</v>
      </c>
    </row>
    <row r="156" s="2" customFormat="1" ht="16.5" customHeight="1">
      <c r="A156" s="34"/>
      <c r="B156" s="162"/>
      <c r="C156" s="163" t="s">
        <v>247</v>
      </c>
      <c r="D156" s="163" t="s">
        <v>112</v>
      </c>
      <c r="E156" s="164" t="s">
        <v>248</v>
      </c>
      <c r="F156" s="165" t="s">
        <v>249</v>
      </c>
      <c r="G156" s="166" t="s">
        <v>166</v>
      </c>
      <c r="H156" s="167">
        <v>166.39500000000001</v>
      </c>
      <c r="I156" s="168"/>
      <c r="J156" s="169">
        <f>ROUND(I156*H156,2)</f>
        <v>0</v>
      </c>
      <c r="K156" s="170"/>
      <c r="L156" s="35"/>
      <c r="M156" s="171" t="s">
        <v>1</v>
      </c>
      <c r="N156" s="172" t="s">
        <v>41</v>
      </c>
      <c r="O156" s="73"/>
      <c r="P156" s="173">
        <f>O156*H156</f>
        <v>0</v>
      </c>
      <c r="Q156" s="173">
        <v>0</v>
      </c>
      <c r="R156" s="173">
        <f>Q156*H156</f>
        <v>0</v>
      </c>
      <c r="S156" s="173">
        <v>0</v>
      </c>
      <c r="T156" s="174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75" t="s">
        <v>250</v>
      </c>
      <c r="AT156" s="175" t="s">
        <v>112</v>
      </c>
      <c r="AU156" s="175" t="s">
        <v>117</v>
      </c>
      <c r="AY156" s="15" t="s">
        <v>109</v>
      </c>
      <c r="BE156" s="176">
        <f>IF(N156="základná",J156,0)</f>
        <v>0</v>
      </c>
      <c r="BF156" s="176">
        <f>IF(N156="znížená",J156,0)</f>
        <v>0</v>
      </c>
      <c r="BG156" s="176">
        <f>IF(N156="zákl. prenesená",J156,0)</f>
        <v>0</v>
      </c>
      <c r="BH156" s="176">
        <f>IF(N156="zníž. prenesená",J156,0)</f>
        <v>0</v>
      </c>
      <c r="BI156" s="176">
        <f>IF(N156="nulová",J156,0)</f>
        <v>0</v>
      </c>
      <c r="BJ156" s="15" t="s">
        <v>117</v>
      </c>
      <c r="BK156" s="176">
        <f>ROUND(I156*H156,2)</f>
        <v>0</v>
      </c>
      <c r="BL156" s="15" t="s">
        <v>250</v>
      </c>
      <c r="BM156" s="175" t="s">
        <v>251</v>
      </c>
    </row>
    <row r="157" s="2" customFormat="1" ht="16.5" customHeight="1">
      <c r="A157" s="34"/>
      <c r="B157" s="162"/>
      <c r="C157" s="177" t="s">
        <v>252</v>
      </c>
      <c r="D157" s="177" t="s">
        <v>152</v>
      </c>
      <c r="E157" s="178" t="s">
        <v>253</v>
      </c>
      <c r="F157" s="179" t="s">
        <v>254</v>
      </c>
      <c r="G157" s="180" t="s">
        <v>166</v>
      </c>
      <c r="H157" s="181">
        <v>191.35400000000001</v>
      </c>
      <c r="I157" s="182"/>
      <c r="J157" s="183">
        <f>ROUND(I157*H157,2)</f>
        <v>0</v>
      </c>
      <c r="K157" s="184"/>
      <c r="L157" s="185"/>
      <c r="M157" s="186" t="s">
        <v>1</v>
      </c>
      <c r="N157" s="187" t="s">
        <v>41</v>
      </c>
      <c r="O157" s="73"/>
      <c r="P157" s="173">
        <f>O157*H157</f>
        <v>0</v>
      </c>
      <c r="Q157" s="173">
        <v>0.00029999999999999997</v>
      </c>
      <c r="R157" s="173">
        <f>Q157*H157</f>
        <v>0.057406199999999998</v>
      </c>
      <c r="S157" s="173">
        <v>0</v>
      </c>
      <c r="T157" s="174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75" t="s">
        <v>255</v>
      </c>
      <c r="AT157" s="175" t="s">
        <v>152</v>
      </c>
      <c r="AU157" s="175" t="s">
        <v>117</v>
      </c>
      <c r="AY157" s="15" t="s">
        <v>109</v>
      </c>
      <c r="BE157" s="176">
        <f>IF(N157="základná",J157,0)</f>
        <v>0</v>
      </c>
      <c r="BF157" s="176">
        <f>IF(N157="znížená",J157,0)</f>
        <v>0</v>
      </c>
      <c r="BG157" s="176">
        <f>IF(N157="zákl. prenesená",J157,0)</f>
        <v>0</v>
      </c>
      <c r="BH157" s="176">
        <f>IF(N157="zníž. prenesená",J157,0)</f>
        <v>0</v>
      </c>
      <c r="BI157" s="176">
        <f>IF(N157="nulová",J157,0)</f>
        <v>0</v>
      </c>
      <c r="BJ157" s="15" t="s">
        <v>117</v>
      </c>
      <c r="BK157" s="176">
        <f>ROUND(I157*H157,2)</f>
        <v>0</v>
      </c>
      <c r="BL157" s="15" t="s">
        <v>250</v>
      </c>
      <c r="BM157" s="175" t="s">
        <v>256</v>
      </c>
    </row>
    <row r="158" s="2" customFormat="1" ht="16.5" customHeight="1">
      <c r="A158" s="34"/>
      <c r="B158" s="162"/>
      <c r="C158" s="163" t="s">
        <v>257</v>
      </c>
      <c r="D158" s="163" t="s">
        <v>112</v>
      </c>
      <c r="E158" s="164" t="s">
        <v>258</v>
      </c>
      <c r="F158" s="165" t="s">
        <v>259</v>
      </c>
      <c r="G158" s="166" t="s">
        <v>166</v>
      </c>
      <c r="H158" s="167">
        <v>166.39500000000001</v>
      </c>
      <c r="I158" s="168"/>
      <c r="J158" s="169">
        <f>ROUND(I158*H158,2)</f>
        <v>0</v>
      </c>
      <c r="K158" s="170"/>
      <c r="L158" s="35"/>
      <c r="M158" s="171" t="s">
        <v>1</v>
      </c>
      <c r="N158" s="172" t="s">
        <v>41</v>
      </c>
      <c r="O158" s="73"/>
      <c r="P158" s="173">
        <f>O158*H158</f>
        <v>0</v>
      </c>
      <c r="Q158" s="173">
        <v>0</v>
      </c>
      <c r="R158" s="173">
        <f>Q158*H158</f>
        <v>0</v>
      </c>
      <c r="S158" s="173">
        <v>0</v>
      </c>
      <c r="T158" s="174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75" t="s">
        <v>250</v>
      </c>
      <c r="AT158" s="175" t="s">
        <v>112</v>
      </c>
      <c r="AU158" s="175" t="s">
        <v>117</v>
      </c>
      <c r="AY158" s="15" t="s">
        <v>109</v>
      </c>
      <c r="BE158" s="176">
        <f>IF(N158="základná",J158,0)</f>
        <v>0</v>
      </c>
      <c r="BF158" s="176">
        <f>IF(N158="znížená",J158,0)</f>
        <v>0</v>
      </c>
      <c r="BG158" s="176">
        <f>IF(N158="zákl. prenesená",J158,0)</f>
        <v>0</v>
      </c>
      <c r="BH158" s="176">
        <f>IF(N158="zníž. prenesená",J158,0)</f>
        <v>0</v>
      </c>
      <c r="BI158" s="176">
        <f>IF(N158="nulová",J158,0)</f>
        <v>0</v>
      </c>
      <c r="BJ158" s="15" t="s">
        <v>117</v>
      </c>
      <c r="BK158" s="176">
        <f>ROUND(I158*H158,2)</f>
        <v>0</v>
      </c>
      <c r="BL158" s="15" t="s">
        <v>250</v>
      </c>
      <c r="BM158" s="175" t="s">
        <v>260</v>
      </c>
    </row>
    <row r="159" s="2" customFormat="1" ht="44.25" customHeight="1">
      <c r="A159" s="34"/>
      <c r="B159" s="162"/>
      <c r="C159" s="177" t="s">
        <v>261</v>
      </c>
      <c r="D159" s="177" t="s">
        <v>152</v>
      </c>
      <c r="E159" s="178" t="s">
        <v>262</v>
      </c>
      <c r="F159" s="179" t="s">
        <v>263</v>
      </c>
      <c r="G159" s="180" t="s">
        <v>166</v>
      </c>
      <c r="H159" s="181">
        <v>191.35400000000001</v>
      </c>
      <c r="I159" s="182"/>
      <c r="J159" s="183">
        <f>ROUND(I159*H159,2)</f>
        <v>0</v>
      </c>
      <c r="K159" s="184"/>
      <c r="L159" s="185"/>
      <c r="M159" s="186" t="s">
        <v>1</v>
      </c>
      <c r="N159" s="187" t="s">
        <v>41</v>
      </c>
      <c r="O159" s="73"/>
      <c r="P159" s="173">
        <f>O159*H159</f>
        <v>0</v>
      </c>
      <c r="Q159" s="173">
        <v>0.00131</v>
      </c>
      <c r="R159" s="173">
        <f>Q159*H159</f>
        <v>0.25067374000000003</v>
      </c>
      <c r="S159" s="173">
        <v>0</v>
      </c>
      <c r="T159" s="174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75" t="s">
        <v>255</v>
      </c>
      <c r="AT159" s="175" t="s">
        <v>152</v>
      </c>
      <c r="AU159" s="175" t="s">
        <v>117</v>
      </c>
      <c r="AY159" s="15" t="s">
        <v>109</v>
      </c>
      <c r="BE159" s="176">
        <f>IF(N159="základná",J159,0)</f>
        <v>0</v>
      </c>
      <c r="BF159" s="176">
        <f>IF(N159="znížená",J159,0)</f>
        <v>0</v>
      </c>
      <c r="BG159" s="176">
        <f>IF(N159="zákl. prenesená",J159,0)</f>
        <v>0</v>
      </c>
      <c r="BH159" s="176">
        <f>IF(N159="zníž. prenesená",J159,0)</f>
        <v>0</v>
      </c>
      <c r="BI159" s="176">
        <f>IF(N159="nulová",J159,0)</f>
        <v>0</v>
      </c>
      <c r="BJ159" s="15" t="s">
        <v>117</v>
      </c>
      <c r="BK159" s="176">
        <f>ROUND(I159*H159,2)</f>
        <v>0</v>
      </c>
      <c r="BL159" s="15" t="s">
        <v>250</v>
      </c>
      <c r="BM159" s="175" t="s">
        <v>264</v>
      </c>
    </row>
    <row r="160" s="2" customFormat="1" ht="21.75" customHeight="1">
      <c r="A160" s="34"/>
      <c r="B160" s="162"/>
      <c r="C160" s="163" t="s">
        <v>265</v>
      </c>
      <c r="D160" s="163" t="s">
        <v>112</v>
      </c>
      <c r="E160" s="164" t="s">
        <v>266</v>
      </c>
      <c r="F160" s="165" t="s">
        <v>267</v>
      </c>
      <c r="G160" s="166" t="s">
        <v>268</v>
      </c>
      <c r="H160" s="188"/>
      <c r="I160" s="168"/>
      <c r="J160" s="169">
        <f>ROUND(I160*H160,2)</f>
        <v>0</v>
      </c>
      <c r="K160" s="170"/>
      <c r="L160" s="35"/>
      <c r="M160" s="171" t="s">
        <v>1</v>
      </c>
      <c r="N160" s="172" t="s">
        <v>41</v>
      </c>
      <c r="O160" s="73"/>
      <c r="P160" s="173">
        <f>O160*H160</f>
        <v>0</v>
      </c>
      <c r="Q160" s="173">
        <v>0</v>
      </c>
      <c r="R160" s="173">
        <f>Q160*H160</f>
        <v>0</v>
      </c>
      <c r="S160" s="173">
        <v>0</v>
      </c>
      <c r="T160" s="174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75" t="s">
        <v>250</v>
      </c>
      <c r="AT160" s="175" t="s">
        <v>112</v>
      </c>
      <c r="AU160" s="175" t="s">
        <v>117</v>
      </c>
      <c r="AY160" s="15" t="s">
        <v>109</v>
      </c>
      <c r="BE160" s="176">
        <f>IF(N160="základná",J160,0)</f>
        <v>0</v>
      </c>
      <c r="BF160" s="176">
        <f>IF(N160="znížená",J160,0)</f>
        <v>0</v>
      </c>
      <c r="BG160" s="176">
        <f>IF(N160="zákl. prenesená",J160,0)</f>
        <v>0</v>
      </c>
      <c r="BH160" s="176">
        <f>IF(N160="zníž. prenesená",J160,0)</f>
        <v>0</v>
      </c>
      <c r="BI160" s="176">
        <f>IF(N160="nulová",J160,0)</f>
        <v>0</v>
      </c>
      <c r="BJ160" s="15" t="s">
        <v>117</v>
      </c>
      <c r="BK160" s="176">
        <f>ROUND(I160*H160,2)</f>
        <v>0</v>
      </c>
      <c r="BL160" s="15" t="s">
        <v>250</v>
      </c>
      <c r="BM160" s="175" t="s">
        <v>269</v>
      </c>
    </row>
    <row r="161" s="12" customFormat="1" ht="25.92" customHeight="1">
      <c r="A161" s="12"/>
      <c r="B161" s="149"/>
      <c r="C161" s="12"/>
      <c r="D161" s="150" t="s">
        <v>74</v>
      </c>
      <c r="E161" s="151" t="s">
        <v>270</v>
      </c>
      <c r="F161" s="151" t="s">
        <v>271</v>
      </c>
      <c r="G161" s="12"/>
      <c r="H161" s="12"/>
      <c r="I161" s="152"/>
      <c r="J161" s="153">
        <f>BK161</f>
        <v>0</v>
      </c>
      <c r="K161" s="12"/>
      <c r="L161" s="149"/>
      <c r="M161" s="154"/>
      <c r="N161" s="155"/>
      <c r="O161" s="155"/>
      <c r="P161" s="156">
        <f>SUM(P162:P195)</f>
        <v>0</v>
      </c>
      <c r="Q161" s="155"/>
      <c r="R161" s="156">
        <f>SUM(R162:R195)</f>
        <v>0</v>
      </c>
      <c r="S161" s="155"/>
      <c r="T161" s="157">
        <f>SUM(T162:T195)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50" t="s">
        <v>116</v>
      </c>
      <c r="AT161" s="158" t="s">
        <v>74</v>
      </c>
      <c r="AU161" s="158" t="s">
        <v>75</v>
      </c>
      <c r="AY161" s="150" t="s">
        <v>109</v>
      </c>
      <c r="BK161" s="159">
        <f>SUM(BK162:BK195)</f>
        <v>0</v>
      </c>
    </row>
    <row r="162" s="2" customFormat="1" ht="16.5" customHeight="1">
      <c r="A162" s="34"/>
      <c r="B162" s="162"/>
      <c r="C162" s="163" t="s">
        <v>272</v>
      </c>
      <c r="D162" s="163" t="s">
        <v>112</v>
      </c>
      <c r="E162" s="164" t="s">
        <v>273</v>
      </c>
      <c r="F162" s="165" t="s">
        <v>274</v>
      </c>
      <c r="G162" s="166" t="s">
        <v>161</v>
      </c>
      <c r="H162" s="167">
        <v>2</v>
      </c>
      <c r="I162" s="168"/>
      <c r="J162" s="169">
        <f>ROUND(I162*H162,2)</f>
        <v>0</v>
      </c>
      <c r="K162" s="170"/>
      <c r="L162" s="35"/>
      <c r="M162" s="171" t="s">
        <v>1</v>
      </c>
      <c r="N162" s="172" t="s">
        <v>41</v>
      </c>
      <c r="O162" s="73"/>
      <c r="P162" s="173">
        <f>O162*H162</f>
        <v>0</v>
      </c>
      <c r="Q162" s="173">
        <v>0</v>
      </c>
      <c r="R162" s="173">
        <f>Q162*H162</f>
        <v>0</v>
      </c>
      <c r="S162" s="173">
        <v>0</v>
      </c>
      <c r="T162" s="174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75" t="s">
        <v>116</v>
      </c>
      <c r="AT162" s="175" t="s">
        <v>112</v>
      </c>
      <c r="AU162" s="175" t="s">
        <v>80</v>
      </c>
      <c r="AY162" s="15" t="s">
        <v>109</v>
      </c>
      <c r="BE162" s="176">
        <f>IF(N162="základná",J162,0)</f>
        <v>0</v>
      </c>
      <c r="BF162" s="176">
        <f>IF(N162="znížená",J162,0)</f>
        <v>0</v>
      </c>
      <c r="BG162" s="176">
        <f>IF(N162="zákl. prenesená",J162,0)</f>
        <v>0</v>
      </c>
      <c r="BH162" s="176">
        <f>IF(N162="zníž. prenesená",J162,0)</f>
        <v>0</v>
      </c>
      <c r="BI162" s="176">
        <f>IF(N162="nulová",J162,0)</f>
        <v>0</v>
      </c>
      <c r="BJ162" s="15" t="s">
        <v>117</v>
      </c>
      <c r="BK162" s="176">
        <f>ROUND(I162*H162,2)</f>
        <v>0</v>
      </c>
      <c r="BL162" s="15" t="s">
        <v>116</v>
      </c>
      <c r="BM162" s="175" t="s">
        <v>275</v>
      </c>
    </row>
    <row r="163" s="2" customFormat="1" ht="16.5" customHeight="1">
      <c r="A163" s="34"/>
      <c r="B163" s="162"/>
      <c r="C163" s="163" t="s">
        <v>117</v>
      </c>
      <c r="D163" s="163" t="s">
        <v>112</v>
      </c>
      <c r="E163" s="164" t="s">
        <v>276</v>
      </c>
      <c r="F163" s="165" t="s">
        <v>277</v>
      </c>
      <c r="G163" s="166" t="s">
        <v>161</v>
      </c>
      <c r="H163" s="167">
        <v>2</v>
      </c>
      <c r="I163" s="168"/>
      <c r="J163" s="169">
        <f>ROUND(I163*H163,2)</f>
        <v>0</v>
      </c>
      <c r="K163" s="170"/>
      <c r="L163" s="35"/>
      <c r="M163" s="171" t="s">
        <v>1</v>
      </c>
      <c r="N163" s="172" t="s">
        <v>41</v>
      </c>
      <c r="O163" s="73"/>
      <c r="P163" s="173">
        <f>O163*H163</f>
        <v>0</v>
      </c>
      <c r="Q163" s="173">
        <v>0</v>
      </c>
      <c r="R163" s="173">
        <f>Q163*H163</f>
        <v>0</v>
      </c>
      <c r="S163" s="173">
        <v>0</v>
      </c>
      <c r="T163" s="174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75" t="s">
        <v>116</v>
      </c>
      <c r="AT163" s="175" t="s">
        <v>112</v>
      </c>
      <c r="AU163" s="175" t="s">
        <v>80</v>
      </c>
      <c r="AY163" s="15" t="s">
        <v>109</v>
      </c>
      <c r="BE163" s="176">
        <f>IF(N163="základná",J163,0)</f>
        <v>0</v>
      </c>
      <c r="BF163" s="176">
        <f>IF(N163="znížená",J163,0)</f>
        <v>0</v>
      </c>
      <c r="BG163" s="176">
        <f>IF(N163="zákl. prenesená",J163,0)</f>
        <v>0</v>
      </c>
      <c r="BH163" s="176">
        <f>IF(N163="zníž. prenesená",J163,0)</f>
        <v>0</v>
      </c>
      <c r="BI163" s="176">
        <f>IF(N163="nulová",J163,0)</f>
        <v>0</v>
      </c>
      <c r="BJ163" s="15" t="s">
        <v>117</v>
      </c>
      <c r="BK163" s="176">
        <f>ROUND(I163*H163,2)</f>
        <v>0</v>
      </c>
      <c r="BL163" s="15" t="s">
        <v>116</v>
      </c>
      <c r="BM163" s="175" t="s">
        <v>278</v>
      </c>
    </row>
    <row r="164" s="2" customFormat="1" ht="16.5" customHeight="1">
      <c r="A164" s="34"/>
      <c r="B164" s="162"/>
      <c r="C164" s="163" t="s">
        <v>279</v>
      </c>
      <c r="D164" s="163" t="s">
        <v>112</v>
      </c>
      <c r="E164" s="164" t="s">
        <v>280</v>
      </c>
      <c r="F164" s="165" t="s">
        <v>281</v>
      </c>
      <c r="G164" s="166" t="s">
        <v>161</v>
      </c>
      <c r="H164" s="167">
        <v>5</v>
      </c>
      <c r="I164" s="168"/>
      <c r="J164" s="169">
        <f>ROUND(I164*H164,2)</f>
        <v>0</v>
      </c>
      <c r="K164" s="170"/>
      <c r="L164" s="35"/>
      <c r="M164" s="171" t="s">
        <v>1</v>
      </c>
      <c r="N164" s="172" t="s">
        <v>41</v>
      </c>
      <c r="O164" s="73"/>
      <c r="P164" s="173">
        <f>O164*H164</f>
        <v>0</v>
      </c>
      <c r="Q164" s="173">
        <v>0</v>
      </c>
      <c r="R164" s="173">
        <f>Q164*H164</f>
        <v>0</v>
      </c>
      <c r="S164" s="173">
        <v>0</v>
      </c>
      <c r="T164" s="174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75" t="s">
        <v>116</v>
      </c>
      <c r="AT164" s="175" t="s">
        <v>112</v>
      </c>
      <c r="AU164" s="175" t="s">
        <v>80</v>
      </c>
      <c r="AY164" s="15" t="s">
        <v>109</v>
      </c>
      <c r="BE164" s="176">
        <f>IF(N164="základná",J164,0)</f>
        <v>0</v>
      </c>
      <c r="BF164" s="176">
        <f>IF(N164="znížená",J164,0)</f>
        <v>0</v>
      </c>
      <c r="BG164" s="176">
        <f>IF(N164="zákl. prenesená",J164,0)</f>
        <v>0</v>
      </c>
      <c r="BH164" s="176">
        <f>IF(N164="zníž. prenesená",J164,0)</f>
        <v>0</v>
      </c>
      <c r="BI164" s="176">
        <f>IF(N164="nulová",J164,0)</f>
        <v>0</v>
      </c>
      <c r="BJ164" s="15" t="s">
        <v>117</v>
      </c>
      <c r="BK164" s="176">
        <f>ROUND(I164*H164,2)</f>
        <v>0</v>
      </c>
      <c r="BL164" s="15" t="s">
        <v>116</v>
      </c>
      <c r="BM164" s="175" t="s">
        <v>282</v>
      </c>
    </row>
    <row r="165" s="2" customFormat="1" ht="16.5" customHeight="1">
      <c r="A165" s="34"/>
      <c r="B165" s="162"/>
      <c r="C165" s="163" t="s">
        <v>116</v>
      </c>
      <c r="D165" s="163" t="s">
        <v>112</v>
      </c>
      <c r="E165" s="164" t="s">
        <v>283</v>
      </c>
      <c r="F165" s="165" t="s">
        <v>284</v>
      </c>
      <c r="G165" s="166" t="s">
        <v>161</v>
      </c>
      <c r="H165" s="167">
        <v>2</v>
      </c>
      <c r="I165" s="168"/>
      <c r="J165" s="169">
        <f>ROUND(I165*H165,2)</f>
        <v>0</v>
      </c>
      <c r="K165" s="170"/>
      <c r="L165" s="35"/>
      <c r="M165" s="171" t="s">
        <v>1</v>
      </c>
      <c r="N165" s="172" t="s">
        <v>41</v>
      </c>
      <c r="O165" s="73"/>
      <c r="P165" s="173">
        <f>O165*H165</f>
        <v>0</v>
      </c>
      <c r="Q165" s="173">
        <v>0</v>
      </c>
      <c r="R165" s="173">
        <f>Q165*H165</f>
        <v>0</v>
      </c>
      <c r="S165" s="173">
        <v>0</v>
      </c>
      <c r="T165" s="174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75" t="s">
        <v>116</v>
      </c>
      <c r="AT165" s="175" t="s">
        <v>112</v>
      </c>
      <c r="AU165" s="175" t="s">
        <v>80</v>
      </c>
      <c r="AY165" s="15" t="s">
        <v>109</v>
      </c>
      <c r="BE165" s="176">
        <f>IF(N165="základná",J165,0)</f>
        <v>0</v>
      </c>
      <c r="BF165" s="176">
        <f>IF(N165="znížená",J165,0)</f>
        <v>0</v>
      </c>
      <c r="BG165" s="176">
        <f>IF(N165="zákl. prenesená",J165,0)</f>
        <v>0</v>
      </c>
      <c r="BH165" s="176">
        <f>IF(N165="zníž. prenesená",J165,0)</f>
        <v>0</v>
      </c>
      <c r="BI165" s="176">
        <f>IF(N165="nulová",J165,0)</f>
        <v>0</v>
      </c>
      <c r="BJ165" s="15" t="s">
        <v>117</v>
      </c>
      <c r="BK165" s="176">
        <f>ROUND(I165*H165,2)</f>
        <v>0</v>
      </c>
      <c r="BL165" s="15" t="s">
        <v>116</v>
      </c>
      <c r="BM165" s="175" t="s">
        <v>285</v>
      </c>
    </row>
    <row r="166" s="2" customFormat="1" ht="16.5" customHeight="1">
      <c r="A166" s="34"/>
      <c r="B166" s="162"/>
      <c r="C166" s="163" t="s">
        <v>286</v>
      </c>
      <c r="D166" s="163" t="s">
        <v>112</v>
      </c>
      <c r="E166" s="164" t="s">
        <v>287</v>
      </c>
      <c r="F166" s="165" t="s">
        <v>288</v>
      </c>
      <c r="G166" s="166" t="s">
        <v>161</v>
      </c>
      <c r="H166" s="167">
        <v>1</v>
      </c>
      <c r="I166" s="168"/>
      <c r="J166" s="169">
        <f>ROUND(I166*H166,2)</f>
        <v>0</v>
      </c>
      <c r="K166" s="170"/>
      <c r="L166" s="35"/>
      <c r="M166" s="171" t="s">
        <v>1</v>
      </c>
      <c r="N166" s="172" t="s">
        <v>41</v>
      </c>
      <c r="O166" s="73"/>
      <c r="P166" s="173">
        <f>O166*H166</f>
        <v>0</v>
      </c>
      <c r="Q166" s="173">
        <v>0</v>
      </c>
      <c r="R166" s="173">
        <f>Q166*H166</f>
        <v>0</v>
      </c>
      <c r="S166" s="173">
        <v>0</v>
      </c>
      <c r="T166" s="174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75" t="s">
        <v>116</v>
      </c>
      <c r="AT166" s="175" t="s">
        <v>112</v>
      </c>
      <c r="AU166" s="175" t="s">
        <v>80</v>
      </c>
      <c r="AY166" s="15" t="s">
        <v>109</v>
      </c>
      <c r="BE166" s="176">
        <f>IF(N166="základná",J166,0)</f>
        <v>0</v>
      </c>
      <c r="BF166" s="176">
        <f>IF(N166="znížená",J166,0)</f>
        <v>0</v>
      </c>
      <c r="BG166" s="176">
        <f>IF(N166="zákl. prenesená",J166,0)</f>
        <v>0</v>
      </c>
      <c r="BH166" s="176">
        <f>IF(N166="zníž. prenesená",J166,0)</f>
        <v>0</v>
      </c>
      <c r="BI166" s="176">
        <f>IF(N166="nulová",J166,0)</f>
        <v>0</v>
      </c>
      <c r="BJ166" s="15" t="s">
        <v>117</v>
      </c>
      <c r="BK166" s="176">
        <f>ROUND(I166*H166,2)</f>
        <v>0</v>
      </c>
      <c r="BL166" s="15" t="s">
        <v>116</v>
      </c>
      <c r="BM166" s="175" t="s">
        <v>289</v>
      </c>
    </row>
    <row r="167" s="2" customFormat="1" ht="16.5" customHeight="1">
      <c r="A167" s="34"/>
      <c r="B167" s="162"/>
      <c r="C167" s="163" t="s">
        <v>80</v>
      </c>
      <c r="D167" s="163" t="s">
        <v>112</v>
      </c>
      <c r="E167" s="164" t="s">
        <v>290</v>
      </c>
      <c r="F167" s="165" t="s">
        <v>291</v>
      </c>
      <c r="G167" s="166" t="s">
        <v>161</v>
      </c>
      <c r="H167" s="167">
        <v>2</v>
      </c>
      <c r="I167" s="168"/>
      <c r="J167" s="169">
        <f>ROUND(I167*H167,2)</f>
        <v>0</v>
      </c>
      <c r="K167" s="170"/>
      <c r="L167" s="35"/>
      <c r="M167" s="171" t="s">
        <v>1</v>
      </c>
      <c r="N167" s="172" t="s">
        <v>41</v>
      </c>
      <c r="O167" s="73"/>
      <c r="P167" s="173">
        <f>O167*H167</f>
        <v>0</v>
      </c>
      <c r="Q167" s="173">
        <v>0</v>
      </c>
      <c r="R167" s="173">
        <f>Q167*H167</f>
        <v>0</v>
      </c>
      <c r="S167" s="173">
        <v>0</v>
      </c>
      <c r="T167" s="174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75" t="s">
        <v>116</v>
      </c>
      <c r="AT167" s="175" t="s">
        <v>112</v>
      </c>
      <c r="AU167" s="175" t="s">
        <v>80</v>
      </c>
      <c r="AY167" s="15" t="s">
        <v>109</v>
      </c>
      <c r="BE167" s="176">
        <f>IF(N167="základná",J167,0)</f>
        <v>0</v>
      </c>
      <c r="BF167" s="176">
        <f>IF(N167="znížená",J167,0)</f>
        <v>0</v>
      </c>
      <c r="BG167" s="176">
        <f>IF(N167="zákl. prenesená",J167,0)</f>
        <v>0</v>
      </c>
      <c r="BH167" s="176">
        <f>IF(N167="zníž. prenesená",J167,0)</f>
        <v>0</v>
      </c>
      <c r="BI167" s="176">
        <f>IF(N167="nulová",J167,0)</f>
        <v>0</v>
      </c>
      <c r="BJ167" s="15" t="s">
        <v>117</v>
      </c>
      <c r="BK167" s="176">
        <f>ROUND(I167*H167,2)</f>
        <v>0</v>
      </c>
      <c r="BL167" s="15" t="s">
        <v>116</v>
      </c>
      <c r="BM167" s="175" t="s">
        <v>292</v>
      </c>
    </row>
    <row r="168" s="2" customFormat="1" ht="16.5" customHeight="1">
      <c r="A168" s="34"/>
      <c r="B168" s="162"/>
      <c r="C168" s="163" t="s">
        <v>7</v>
      </c>
      <c r="D168" s="163" t="s">
        <v>112</v>
      </c>
      <c r="E168" s="164" t="s">
        <v>293</v>
      </c>
      <c r="F168" s="165" t="s">
        <v>294</v>
      </c>
      <c r="G168" s="166" t="s">
        <v>295</v>
      </c>
      <c r="H168" s="167">
        <v>15</v>
      </c>
      <c r="I168" s="168"/>
      <c r="J168" s="169">
        <f>ROUND(I168*H168,2)</f>
        <v>0</v>
      </c>
      <c r="K168" s="170"/>
      <c r="L168" s="35"/>
      <c r="M168" s="171" t="s">
        <v>1</v>
      </c>
      <c r="N168" s="172" t="s">
        <v>41</v>
      </c>
      <c r="O168" s="73"/>
      <c r="P168" s="173">
        <f>O168*H168</f>
        <v>0</v>
      </c>
      <c r="Q168" s="173">
        <v>0</v>
      </c>
      <c r="R168" s="173">
        <f>Q168*H168</f>
        <v>0</v>
      </c>
      <c r="S168" s="173">
        <v>0</v>
      </c>
      <c r="T168" s="174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75" t="s">
        <v>116</v>
      </c>
      <c r="AT168" s="175" t="s">
        <v>112</v>
      </c>
      <c r="AU168" s="175" t="s">
        <v>80</v>
      </c>
      <c r="AY168" s="15" t="s">
        <v>109</v>
      </c>
      <c r="BE168" s="176">
        <f>IF(N168="základná",J168,0)</f>
        <v>0</v>
      </c>
      <c r="BF168" s="176">
        <f>IF(N168="znížená",J168,0)</f>
        <v>0</v>
      </c>
      <c r="BG168" s="176">
        <f>IF(N168="zákl. prenesená",J168,0)</f>
        <v>0</v>
      </c>
      <c r="BH168" s="176">
        <f>IF(N168="zníž. prenesená",J168,0)</f>
        <v>0</v>
      </c>
      <c r="BI168" s="176">
        <f>IF(N168="nulová",J168,0)</f>
        <v>0</v>
      </c>
      <c r="BJ168" s="15" t="s">
        <v>117</v>
      </c>
      <c r="BK168" s="176">
        <f>ROUND(I168*H168,2)</f>
        <v>0</v>
      </c>
      <c r="BL168" s="15" t="s">
        <v>116</v>
      </c>
      <c r="BM168" s="175" t="s">
        <v>296</v>
      </c>
    </row>
    <row r="169" s="2" customFormat="1" ht="16.5" customHeight="1">
      <c r="A169" s="34"/>
      <c r="B169" s="162"/>
      <c r="C169" s="163" t="s">
        <v>297</v>
      </c>
      <c r="D169" s="163" t="s">
        <v>112</v>
      </c>
      <c r="E169" s="164" t="s">
        <v>298</v>
      </c>
      <c r="F169" s="165" t="s">
        <v>299</v>
      </c>
      <c r="G169" s="166" t="s">
        <v>161</v>
      </c>
      <c r="H169" s="167">
        <v>2</v>
      </c>
      <c r="I169" s="168"/>
      <c r="J169" s="169">
        <f>ROUND(I169*H169,2)</f>
        <v>0</v>
      </c>
      <c r="K169" s="170"/>
      <c r="L169" s="35"/>
      <c r="M169" s="171" t="s">
        <v>1</v>
      </c>
      <c r="N169" s="172" t="s">
        <v>41</v>
      </c>
      <c r="O169" s="73"/>
      <c r="P169" s="173">
        <f>O169*H169</f>
        <v>0</v>
      </c>
      <c r="Q169" s="173">
        <v>0</v>
      </c>
      <c r="R169" s="173">
        <f>Q169*H169</f>
        <v>0</v>
      </c>
      <c r="S169" s="173">
        <v>0</v>
      </c>
      <c r="T169" s="174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75" t="s">
        <v>116</v>
      </c>
      <c r="AT169" s="175" t="s">
        <v>112</v>
      </c>
      <c r="AU169" s="175" t="s">
        <v>80</v>
      </c>
      <c r="AY169" s="15" t="s">
        <v>109</v>
      </c>
      <c r="BE169" s="176">
        <f>IF(N169="základná",J169,0)</f>
        <v>0</v>
      </c>
      <c r="BF169" s="176">
        <f>IF(N169="znížená",J169,0)</f>
        <v>0</v>
      </c>
      <c r="BG169" s="176">
        <f>IF(N169="zákl. prenesená",J169,0)</f>
        <v>0</v>
      </c>
      <c r="BH169" s="176">
        <f>IF(N169="zníž. prenesená",J169,0)</f>
        <v>0</v>
      </c>
      <c r="BI169" s="176">
        <f>IF(N169="nulová",J169,0)</f>
        <v>0</v>
      </c>
      <c r="BJ169" s="15" t="s">
        <v>117</v>
      </c>
      <c r="BK169" s="176">
        <f>ROUND(I169*H169,2)</f>
        <v>0</v>
      </c>
      <c r="BL169" s="15" t="s">
        <v>116</v>
      </c>
      <c r="BM169" s="175" t="s">
        <v>300</v>
      </c>
    </row>
    <row r="170" s="2" customFormat="1" ht="16.5" customHeight="1">
      <c r="A170" s="34"/>
      <c r="B170" s="162"/>
      <c r="C170" s="163" t="s">
        <v>301</v>
      </c>
      <c r="D170" s="163" t="s">
        <v>112</v>
      </c>
      <c r="E170" s="164" t="s">
        <v>302</v>
      </c>
      <c r="F170" s="165" t="s">
        <v>303</v>
      </c>
      <c r="G170" s="166" t="s">
        <v>161</v>
      </c>
      <c r="H170" s="167">
        <v>4</v>
      </c>
      <c r="I170" s="168"/>
      <c r="J170" s="169">
        <f>ROUND(I170*H170,2)</f>
        <v>0</v>
      </c>
      <c r="K170" s="170"/>
      <c r="L170" s="35"/>
      <c r="M170" s="171" t="s">
        <v>1</v>
      </c>
      <c r="N170" s="172" t="s">
        <v>41</v>
      </c>
      <c r="O170" s="73"/>
      <c r="P170" s="173">
        <f>O170*H170</f>
        <v>0</v>
      </c>
      <c r="Q170" s="173">
        <v>0</v>
      </c>
      <c r="R170" s="173">
        <f>Q170*H170</f>
        <v>0</v>
      </c>
      <c r="S170" s="173">
        <v>0</v>
      </c>
      <c r="T170" s="174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75" t="s">
        <v>116</v>
      </c>
      <c r="AT170" s="175" t="s">
        <v>112</v>
      </c>
      <c r="AU170" s="175" t="s">
        <v>80</v>
      </c>
      <c r="AY170" s="15" t="s">
        <v>109</v>
      </c>
      <c r="BE170" s="176">
        <f>IF(N170="základná",J170,0)</f>
        <v>0</v>
      </c>
      <c r="BF170" s="176">
        <f>IF(N170="znížená",J170,0)</f>
        <v>0</v>
      </c>
      <c r="BG170" s="176">
        <f>IF(N170="zákl. prenesená",J170,0)</f>
        <v>0</v>
      </c>
      <c r="BH170" s="176">
        <f>IF(N170="zníž. prenesená",J170,0)</f>
        <v>0</v>
      </c>
      <c r="BI170" s="176">
        <f>IF(N170="nulová",J170,0)</f>
        <v>0</v>
      </c>
      <c r="BJ170" s="15" t="s">
        <v>117</v>
      </c>
      <c r="BK170" s="176">
        <f>ROUND(I170*H170,2)</f>
        <v>0</v>
      </c>
      <c r="BL170" s="15" t="s">
        <v>116</v>
      </c>
      <c r="BM170" s="175" t="s">
        <v>304</v>
      </c>
    </row>
    <row r="171" s="2" customFormat="1" ht="16.5" customHeight="1">
      <c r="A171" s="34"/>
      <c r="B171" s="162"/>
      <c r="C171" s="163" t="s">
        <v>305</v>
      </c>
      <c r="D171" s="163" t="s">
        <v>112</v>
      </c>
      <c r="E171" s="164" t="s">
        <v>306</v>
      </c>
      <c r="F171" s="165" t="s">
        <v>307</v>
      </c>
      <c r="G171" s="166" t="s">
        <v>161</v>
      </c>
      <c r="H171" s="167">
        <v>2</v>
      </c>
      <c r="I171" s="168"/>
      <c r="J171" s="169">
        <f>ROUND(I171*H171,2)</f>
        <v>0</v>
      </c>
      <c r="K171" s="170"/>
      <c r="L171" s="35"/>
      <c r="M171" s="171" t="s">
        <v>1</v>
      </c>
      <c r="N171" s="172" t="s">
        <v>41</v>
      </c>
      <c r="O171" s="73"/>
      <c r="P171" s="173">
        <f>O171*H171</f>
        <v>0</v>
      </c>
      <c r="Q171" s="173">
        <v>0</v>
      </c>
      <c r="R171" s="173">
        <f>Q171*H171</f>
        <v>0</v>
      </c>
      <c r="S171" s="173">
        <v>0</v>
      </c>
      <c r="T171" s="174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75" t="s">
        <v>116</v>
      </c>
      <c r="AT171" s="175" t="s">
        <v>112</v>
      </c>
      <c r="AU171" s="175" t="s">
        <v>80</v>
      </c>
      <c r="AY171" s="15" t="s">
        <v>109</v>
      </c>
      <c r="BE171" s="176">
        <f>IF(N171="základná",J171,0)</f>
        <v>0</v>
      </c>
      <c r="BF171" s="176">
        <f>IF(N171="znížená",J171,0)</f>
        <v>0</v>
      </c>
      <c r="BG171" s="176">
        <f>IF(N171="zákl. prenesená",J171,0)</f>
        <v>0</v>
      </c>
      <c r="BH171" s="176">
        <f>IF(N171="zníž. prenesená",J171,0)</f>
        <v>0</v>
      </c>
      <c r="BI171" s="176">
        <f>IF(N171="nulová",J171,0)</f>
        <v>0</v>
      </c>
      <c r="BJ171" s="15" t="s">
        <v>117</v>
      </c>
      <c r="BK171" s="176">
        <f>ROUND(I171*H171,2)</f>
        <v>0</v>
      </c>
      <c r="BL171" s="15" t="s">
        <v>116</v>
      </c>
      <c r="BM171" s="175" t="s">
        <v>308</v>
      </c>
    </row>
    <row r="172" s="2" customFormat="1" ht="16.5" customHeight="1">
      <c r="A172" s="34"/>
      <c r="B172" s="162"/>
      <c r="C172" s="163" t="s">
        <v>309</v>
      </c>
      <c r="D172" s="163" t="s">
        <v>112</v>
      </c>
      <c r="E172" s="164" t="s">
        <v>310</v>
      </c>
      <c r="F172" s="165" t="s">
        <v>311</v>
      </c>
      <c r="G172" s="166" t="s">
        <v>161</v>
      </c>
      <c r="H172" s="167">
        <v>2</v>
      </c>
      <c r="I172" s="168"/>
      <c r="J172" s="169">
        <f>ROUND(I172*H172,2)</f>
        <v>0</v>
      </c>
      <c r="K172" s="170"/>
      <c r="L172" s="35"/>
      <c r="M172" s="171" t="s">
        <v>1</v>
      </c>
      <c r="N172" s="172" t="s">
        <v>41</v>
      </c>
      <c r="O172" s="73"/>
      <c r="P172" s="173">
        <f>O172*H172</f>
        <v>0</v>
      </c>
      <c r="Q172" s="173">
        <v>0</v>
      </c>
      <c r="R172" s="173">
        <f>Q172*H172</f>
        <v>0</v>
      </c>
      <c r="S172" s="173">
        <v>0</v>
      </c>
      <c r="T172" s="174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75" t="s">
        <v>116</v>
      </c>
      <c r="AT172" s="175" t="s">
        <v>112</v>
      </c>
      <c r="AU172" s="175" t="s">
        <v>80</v>
      </c>
      <c r="AY172" s="15" t="s">
        <v>109</v>
      </c>
      <c r="BE172" s="176">
        <f>IF(N172="základná",J172,0)</f>
        <v>0</v>
      </c>
      <c r="BF172" s="176">
        <f>IF(N172="znížená",J172,0)</f>
        <v>0</v>
      </c>
      <c r="BG172" s="176">
        <f>IF(N172="zákl. prenesená",J172,0)</f>
        <v>0</v>
      </c>
      <c r="BH172" s="176">
        <f>IF(N172="zníž. prenesená",J172,0)</f>
        <v>0</v>
      </c>
      <c r="BI172" s="176">
        <f>IF(N172="nulová",J172,0)</f>
        <v>0</v>
      </c>
      <c r="BJ172" s="15" t="s">
        <v>117</v>
      </c>
      <c r="BK172" s="176">
        <f>ROUND(I172*H172,2)</f>
        <v>0</v>
      </c>
      <c r="BL172" s="15" t="s">
        <v>116</v>
      </c>
      <c r="BM172" s="175" t="s">
        <v>312</v>
      </c>
    </row>
    <row r="173" s="2" customFormat="1" ht="16.5" customHeight="1">
      <c r="A173" s="34"/>
      <c r="B173" s="162"/>
      <c r="C173" s="163" t="s">
        <v>313</v>
      </c>
      <c r="D173" s="163" t="s">
        <v>112</v>
      </c>
      <c r="E173" s="164" t="s">
        <v>314</v>
      </c>
      <c r="F173" s="165" t="s">
        <v>315</v>
      </c>
      <c r="G173" s="166" t="s">
        <v>161</v>
      </c>
      <c r="H173" s="167">
        <v>5</v>
      </c>
      <c r="I173" s="168"/>
      <c r="J173" s="169">
        <f>ROUND(I173*H173,2)</f>
        <v>0</v>
      </c>
      <c r="K173" s="170"/>
      <c r="L173" s="35"/>
      <c r="M173" s="171" t="s">
        <v>1</v>
      </c>
      <c r="N173" s="172" t="s">
        <v>41</v>
      </c>
      <c r="O173" s="73"/>
      <c r="P173" s="173">
        <f>O173*H173</f>
        <v>0</v>
      </c>
      <c r="Q173" s="173">
        <v>0</v>
      </c>
      <c r="R173" s="173">
        <f>Q173*H173</f>
        <v>0</v>
      </c>
      <c r="S173" s="173">
        <v>0</v>
      </c>
      <c r="T173" s="174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75" t="s">
        <v>116</v>
      </c>
      <c r="AT173" s="175" t="s">
        <v>112</v>
      </c>
      <c r="AU173" s="175" t="s">
        <v>80</v>
      </c>
      <c r="AY173" s="15" t="s">
        <v>109</v>
      </c>
      <c r="BE173" s="176">
        <f>IF(N173="základná",J173,0)</f>
        <v>0</v>
      </c>
      <c r="BF173" s="176">
        <f>IF(N173="znížená",J173,0)</f>
        <v>0</v>
      </c>
      <c r="BG173" s="176">
        <f>IF(N173="zákl. prenesená",J173,0)</f>
        <v>0</v>
      </c>
      <c r="BH173" s="176">
        <f>IF(N173="zníž. prenesená",J173,0)</f>
        <v>0</v>
      </c>
      <c r="BI173" s="176">
        <f>IF(N173="nulová",J173,0)</f>
        <v>0</v>
      </c>
      <c r="BJ173" s="15" t="s">
        <v>117</v>
      </c>
      <c r="BK173" s="176">
        <f>ROUND(I173*H173,2)</f>
        <v>0</v>
      </c>
      <c r="BL173" s="15" t="s">
        <v>116</v>
      </c>
      <c r="BM173" s="175" t="s">
        <v>316</v>
      </c>
    </row>
    <row r="174" s="2" customFormat="1" ht="16.5" customHeight="1">
      <c r="A174" s="34"/>
      <c r="B174" s="162"/>
      <c r="C174" s="163" t="s">
        <v>317</v>
      </c>
      <c r="D174" s="163" t="s">
        <v>112</v>
      </c>
      <c r="E174" s="164" t="s">
        <v>318</v>
      </c>
      <c r="F174" s="165" t="s">
        <v>319</v>
      </c>
      <c r="G174" s="166" t="s">
        <v>161</v>
      </c>
      <c r="H174" s="167">
        <v>300</v>
      </c>
      <c r="I174" s="168"/>
      <c r="J174" s="169">
        <f>ROUND(I174*H174,2)</f>
        <v>0</v>
      </c>
      <c r="K174" s="170"/>
      <c r="L174" s="35"/>
      <c r="M174" s="171" t="s">
        <v>1</v>
      </c>
      <c r="N174" s="172" t="s">
        <v>41</v>
      </c>
      <c r="O174" s="73"/>
      <c r="P174" s="173">
        <f>O174*H174</f>
        <v>0</v>
      </c>
      <c r="Q174" s="173">
        <v>0</v>
      </c>
      <c r="R174" s="173">
        <f>Q174*H174</f>
        <v>0</v>
      </c>
      <c r="S174" s="173">
        <v>0</v>
      </c>
      <c r="T174" s="174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75" t="s">
        <v>116</v>
      </c>
      <c r="AT174" s="175" t="s">
        <v>112</v>
      </c>
      <c r="AU174" s="175" t="s">
        <v>80</v>
      </c>
      <c r="AY174" s="15" t="s">
        <v>109</v>
      </c>
      <c r="BE174" s="176">
        <f>IF(N174="základná",J174,0)</f>
        <v>0</v>
      </c>
      <c r="BF174" s="176">
        <f>IF(N174="znížená",J174,0)</f>
        <v>0</v>
      </c>
      <c r="BG174" s="176">
        <f>IF(N174="zákl. prenesená",J174,0)</f>
        <v>0</v>
      </c>
      <c r="BH174" s="176">
        <f>IF(N174="zníž. prenesená",J174,0)</f>
        <v>0</v>
      </c>
      <c r="BI174" s="176">
        <f>IF(N174="nulová",J174,0)</f>
        <v>0</v>
      </c>
      <c r="BJ174" s="15" t="s">
        <v>117</v>
      </c>
      <c r="BK174" s="176">
        <f>ROUND(I174*H174,2)</f>
        <v>0</v>
      </c>
      <c r="BL174" s="15" t="s">
        <v>116</v>
      </c>
      <c r="BM174" s="175" t="s">
        <v>320</v>
      </c>
    </row>
    <row r="175" s="2" customFormat="1" ht="16.5" customHeight="1">
      <c r="A175" s="34"/>
      <c r="B175" s="162"/>
      <c r="C175" s="163" t="s">
        <v>321</v>
      </c>
      <c r="D175" s="163" t="s">
        <v>112</v>
      </c>
      <c r="E175" s="164" t="s">
        <v>322</v>
      </c>
      <c r="F175" s="165" t="s">
        <v>323</v>
      </c>
      <c r="G175" s="166" t="s">
        <v>161</v>
      </c>
      <c r="H175" s="167">
        <v>1</v>
      </c>
      <c r="I175" s="168"/>
      <c r="J175" s="169">
        <f>ROUND(I175*H175,2)</f>
        <v>0</v>
      </c>
      <c r="K175" s="170"/>
      <c r="L175" s="35"/>
      <c r="M175" s="171" t="s">
        <v>1</v>
      </c>
      <c r="N175" s="172" t="s">
        <v>41</v>
      </c>
      <c r="O175" s="73"/>
      <c r="P175" s="173">
        <f>O175*H175</f>
        <v>0</v>
      </c>
      <c r="Q175" s="173">
        <v>0</v>
      </c>
      <c r="R175" s="173">
        <f>Q175*H175</f>
        <v>0</v>
      </c>
      <c r="S175" s="173">
        <v>0</v>
      </c>
      <c r="T175" s="174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75" t="s">
        <v>116</v>
      </c>
      <c r="AT175" s="175" t="s">
        <v>112</v>
      </c>
      <c r="AU175" s="175" t="s">
        <v>80</v>
      </c>
      <c r="AY175" s="15" t="s">
        <v>109</v>
      </c>
      <c r="BE175" s="176">
        <f>IF(N175="základná",J175,0)</f>
        <v>0</v>
      </c>
      <c r="BF175" s="176">
        <f>IF(N175="znížená",J175,0)</f>
        <v>0</v>
      </c>
      <c r="BG175" s="176">
        <f>IF(N175="zákl. prenesená",J175,0)</f>
        <v>0</v>
      </c>
      <c r="BH175" s="176">
        <f>IF(N175="zníž. prenesená",J175,0)</f>
        <v>0</v>
      </c>
      <c r="BI175" s="176">
        <f>IF(N175="nulová",J175,0)</f>
        <v>0</v>
      </c>
      <c r="BJ175" s="15" t="s">
        <v>117</v>
      </c>
      <c r="BK175" s="176">
        <f>ROUND(I175*H175,2)</f>
        <v>0</v>
      </c>
      <c r="BL175" s="15" t="s">
        <v>116</v>
      </c>
      <c r="BM175" s="175" t="s">
        <v>324</v>
      </c>
    </row>
    <row r="176" s="2" customFormat="1" ht="21.75" customHeight="1">
      <c r="A176" s="34"/>
      <c r="B176" s="162"/>
      <c r="C176" s="163" t="s">
        <v>325</v>
      </c>
      <c r="D176" s="163" t="s">
        <v>112</v>
      </c>
      <c r="E176" s="164" t="s">
        <v>326</v>
      </c>
      <c r="F176" s="165" t="s">
        <v>327</v>
      </c>
      <c r="G176" s="166" t="s">
        <v>161</v>
      </c>
      <c r="H176" s="167">
        <v>1</v>
      </c>
      <c r="I176" s="168"/>
      <c r="J176" s="169">
        <f>ROUND(I176*H176,2)</f>
        <v>0</v>
      </c>
      <c r="K176" s="170"/>
      <c r="L176" s="35"/>
      <c r="M176" s="171" t="s">
        <v>1</v>
      </c>
      <c r="N176" s="172" t="s">
        <v>41</v>
      </c>
      <c r="O176" s="73"/>
      <c r="P176" s="173">
        <f>O176*H176</f>
        <v>0</v>
      </c>
      <c r="Q176" s="173">
        <v>0</v>
      </c>
      <c r="R176" s="173">
        <f>Q176*H176</f>
        <v>0</v>
      </c>
      <c r="S176" s="173">
        <v>0</v>
      </c>
      <c r="T176" s="174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75" t="s">
        <v>116</v>
      </c>
      <c r="AT176" s="175" t="s">
        <v>112</v>
      </c>
      <c r="AU176" s="175" t="s">
        <v>80</v>
      </c>
      <c r="AY176" s="15" t="s">
        <v>109</v>
      </c>
      <c r="BE176" s="176">
        <f>IF(N176="základná",J176,0)</f>
        <v>0</v>
      </c>
      <c r="BF176" s="176">
        <f>IF(N176="znížená",J176,0)</f>
        <v>0</v>
      </c>
      <c r="BG176" s="176">
        <f>IF(N176="zákl. prenesená",J176,0)</f>
        <v>0</v>
      </c>
      <c r="BH176" s="176">
        <f>IF(N176="zníž. prenesená",J176,0)</f>
        <v>0</v>
      </c>
      <c r="BI176" s="176">
        <f>IF(N176="nulová",J176,0)</f>
        <v>0</v>
      </c>
      <c r="BJ176" s="15" t="s">
        <v>117</v>
      </c>
      <c r="BK176" s="176">
        <f>ROUND(I176*H176,2)</f>
        <v>0</v>
      </c>
      <c r="BL176" s="15" t="s">
        <v>116</v>
      </c>
      <c r="BM176" s="175" t="s">
        <v>328</v>
      </c>
    </row>
    <row r="177" s="2" customFormat="1" ht="16.5" customHeight="1">
      <c r="A177" s="34"/>
      <c r="B177" s="162"/>
      <c r="C177" s="163" t="s">
        <v>329</v>
      </c>
      <c r="D177" s="163" t="s">
        <v>112</v>
      </c>
      <c r="E177" s="164" t="s">
        <v>330</v>
      </c>
      <c r="F177" s="165" t="s">
        <v>331</v>
      </c>
      <c r="G177" s="166" t="s">
        <v>295</v>
      </c>
      <c r="H177" s="167">
        <v>10</v>
      </c>
      <c r="I177" s="168"/>
      <c r="J177" s="169">
        <f>ROUND(I177*H177,2)</f>
        <v>0</v>
      </c>
      <c r="K177" s="170"/>
      <c r="L177" s="35"/>
      <c r="M177" s="171" t="s">
        <v>1</v>
      </c>
      <c r="N177" s="172" t="s">
        <v>41</v>
      </c>
      <c r="O177" s="73"/>
      <c r="P177" s="173">
        <f>O177*H177</f>
        <v>0</v>
      </c>
      <c r="Q177" s="173">
        <v>0</v>
      </c>
      <c r="R177" s="173">
        <f>Q177*H177</f>
        <v>0</v>
      </c>
      <c r="S177" s="173">
        <v>0</v>
      </c>
      <c r="T177" s="174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75" t="s">
        <v>116</v>
      </c>
      <c r="AT177" s="175" t="s">
        <v>112</v>
      </c>
      <c r="AU177" s="175" t="s">
        <v>80</v>
      </c>
      <c r="AY177" s="15" t="s">
        <v>109</v>
      </c>
      <c r="BE177" s="176">
        <f>IF(N177="základná",J177,0)</f>
        <v>0</v>
      </c>
      <c r="BF177" s="176">
        <f>IF(N177="znížená",J177,0)</f>
        <v>0</v>
      </c>
      <c r="BG177" s="176">
        <f>IF(N177="zákl. prenesená",J177,0)</f>
        <v>0</v>
      </c>
      <c r="BH177" s="176">
        <f>IF(N177="zníž. prenesená",J177,0)</f>
        <v>0</v>
      </c>
      <c r="BI177" s="176">
        <f>IF(N177="nulová",J177,0)</f>
        <v>0</v>
      </c>
      <c r="BJ177" s="15" t="s">
        <v>117</v>
      </c>
      <c r="BK177" s="176">
        <f>ROUND(I177*H177,2)</f>
        <v>0</v>
      </c>
      <c r="BL177" s="15" t="s">
        <v>116</v>
      </c>
      <c r="BM177" s="175" t="s">
        <v>332</v>
      </c>
    </row>
    <row r="178" s="2" customFormat="1" ht="16.5" customHeight="1">
      <c r="A178" s="34"/>
      <c r="B178" s="162"/>
      <c r="C178" s="163" t="s">
        <v>333</v>
      </c>
      <c r="D178" s="163" t="s">
        <v>112</v>
      </c>
      <c r="E178" s="164" t="s">
        <v>334</v>
      </c>
      <c r="F178" s="165" t="s">
        <v>335</v>
      </c>
      <c r="G178" s="166" t="s">
        <v>161</v>
      </c>
      <c r="H178" s="167">
        <v>12</v>
      </c>
      <c r="I178" s="168"/>
      <c r="J178" s="169">
        <f>ROUND(I178*H178,2)</f>
        <v>0</v>
      </c>
      <c r="K178" s="170"/>
      <c r="L178" s="35"/>
      <c r="M178" s="171" t="s">
        <v>1</v>
      </c>
      <c r="N178" s="172" t="s">
        <v>41</v>
      </c>
      <c r="O178" s="73"/>
      <c r="P178" s="173">
        <f>O178*H178</f>
        <v>0</v>
      </c>
      <c r="Q178" s="173">
        <v>0</v>
      </c>
      <c r="R178" s="173">
        <f>Q178*H178</f>
        <v>0</v>
      </c>
      <c r="S178" s="173">
        <v>0</v>
      </c>
      <c r="T178" s="174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75" t="s">
        <v>116</v>
      </c>
      <c r="AT178" s="175" t="s">
        <v>112</v>
      </c>
      <c r="AU178" s="175" t="s">
        <v>80</v>
      </c>
      <c r="AY178" s="15" t="s">
        <v>109</v>
      </c>
      <c r="BE178" s="176">
        <f>IF(N178="základná",J178,0)</f>
        <v>0</v>
      </c>
      <c r="BF178" s="176">
        <f>IF(N178="znížená",J178,0)</f>
        <v>0</v>
      </c>
      <c r="BG178" s="176">
        <f>IF(N178="zákl. prenesená",J178,0)</f>
        <v>0</v>
      </c>
      <c r="BH178" s="176">
        <f>IF(N178="zníž. prenesená",J178,0)</f>
        <v>0</v>
      </c>
      <c r="BI178" s="176">
        <f>IF(N178="nulová",J178,0)</f>
        <v>0</v>
      </c>
      <c r="BJ178" s="15" t="s">
        <v>117</v>
      </c>
      <c r="BK178" s="176">
        <f>ROUND(I178*H178,2)</f>
        <v>0</v>
      </c>
      <c r="BL178" s="15" t="s">
        <v>116</v>
      </c>
      <c r="BM178" s="175" t="s">
        <v>336</v>
      </c>
    </row>
    <row r="179" s="2" customFormat="1" ht="16.5" customHeight="1">
      <c r="A179" s="34"/>
      <c r="B179" s="162"/>
      <c r="C179" s="163" t="s">
        <v>337</v>
      </c>
      <c r="D179" s="163" t="s">
        <v>112</v>
      </c>
      <c r="E179" s="164" t="s">
        <v>338</v>
      </c>
      <c r="F179" s="165" t="s">
        <v>339</v>
      </c>
      <c r="G179" s="166" t="s">
        <v>295</v>
      </c>
      <c r="H179" s="167">
        <v>60</v>
      </c>
      <c r="I179" s="168"/>
      <c r="J179" s="169">
        <f>ROUND(I179*H179,2)</f>
        <v>0</v>
      </c>
      <c r="K179" s="170"/>
      <c r="L179" s="35"/>
      <c r="M179" s="171" t="s">
        <v>1</v>
      </c>
      <c r="N179" s="172" t="s">
        <v>41</v>
      </c>
      <c r="O179" s="73"/>
      <c r="P179" s="173">
        <f>O179*H179</f>
        <v>0</v>
      </c>
      <c r="Q179" s="173">
        <v>0</v>
      </c>
      <c r="R179" s="173">
        <f>Q179*H179</f>
        <v>0</v>
      </c>
      <c r="S179" s="173">
        <v>0</v>
      </c>
      <c r="T179" s="174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75" t="s">
        <v>116</v>
      </c>
      <c r="AT179" s="175" t="s">
        <v>112</v>
      </c>
      <c r="AU179" s="175" t="s">
        <v>80</v>
      </c>
      <c r="AY179" s="15" t="s">
        <v>109</v>
      </c>
      <c r="BE179" s="176">
        <f>IF(N179="základná",J179,0)</f>
        <v>0</v>
      </c>
      <c r="BF179" s="176">
        <f>IF(N179="znížená",J179,0)</f>
        <v>0</v>
      </c>
      <c r="BG179" s="176">
        <f>IF(N179="zákl. prenesená",J179,0)</f>
        <v>0</v>
      </c>
      <c r="BH179" s="176">
        <f>IF(N179="zníž. prenesená",J179,0)</f>
        <v>0</v>
      </c>
      <c r="BI179" s="176">
        <f>IF(N179="nulová",J179,0)</f>
        <v>0</v>
      </c>
      <c r="BJ179" s="15" t="s">
        <v>117</v>
      </c>
      <c r="BK179" s="176">
        <f>ROUND(I179*H179,2)</f>
        <v>0</v>
      </c>
      <c r="BL179" s="15" t="s">
        <v>116</v>
      </c>
      <c r="BM179" s="175" t="s">
        <v>340</v>
      </c>
    </row>
    <row r="180" s="2" customFormat="1" ht="21.75" customHeight="1">
      <c r="A180" s="34"/>
      <c r="B180" s="162"/>
      <c r="C180" s="163" t="s">
        <v>250</v>
      </c>
      <c r="D180" s="163" t="s">
        <v>112</v>
      </c>
      <c r="E180" s="164" t="s">
        <v>341</v>
      </c>
      <c r="F180" s="165" t="s">
        <v>342</v>
      </c>
      <c r="G180" s="166" t="s">
        <v>161</v>
      </c>
      <c r="H180" s="167">
        <v>1</v>
      </c>
      <c r="I180" s="168"/>
      <c r="J180" s="169">
        <f>ROUND(I180*H180,2)</f>
        <v>0</v>
      </c>
      <c r="K180" s="170"/>
      <c r="L180" s="35"/>
      <c r="M180" s="171" t="s">
        <v>1</v>
      </c>
      <c r="N180" s="172" t="s">
        <v>41</v>
      </c>
      <c r="O180" s="73"/>
      <c r="P180" s="173">
        <f>O180*H180</f>
        <v>0</v>
      </c>
      <c r="Q180" s="173">
        <v>0</v>
      </c>
      <c r="R180" s="173">
        <f>Q180*H180</f>
        <v>0</v>
      </c>
      <c r="S180" s="173">
        <v>0</v>
      </c>
      <c r="T180" s="174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75" t="s">
        <v>116</v>
      </c>
      <c r="AT180" s="175" t="s">
        <v>112</v>
      </c>
      <c r="AU180" s="175" t="s">
        <v>80</v>
      </c>
      <c r="AY180" s="15" t="s">
        <v>109</v>
      </c>
      <c r="BE180" s="176">
        <f>IF(N180="základná",J180,0)</f>
        <v>0</v>
      </c>
      <c r="BF180" s="176">
        <f>IF(N180="znížená",J180,0)</f>
        <v>0</v>
      </c>
      <c r="BG180" s="176">
        <f>IF(N180="zákl. prenesená",J180,0)</f>
        <v>0</v>
      </c>
      <c r="BH180" s="176">
        <f>IF(N180="zníž. prenesená",J180,0)</f>
        <v>0</v>
      </c>
      <c r="BI180" s="176">
        <f>IF(N180="nulová",J180,0)</f>
        <v>0</v>
      </c>
      <c r="BJ180" s="15" t="s">
        <v>117</v>
      </c>
      <c r="BK180" s="176">
        <f>ROUND(I180*H180,2)</f>
        <v>0</v>
      </c>
      <c r="BL180" s="15" t="s">
        <v>116</v>
      </c>
      <c r="BM180" s="175" t="s">
        <v>343</v>
      </c>
    </row>
    <row r="181" s="2" customFormat="1" ht="16.5" customHeight="1">
      <c r="A181" s="34"/>
      <c r="B181" s="162"/>
      <c r="C181" s="163" t="s">
        <v>344</v>
      </c>
      <c r="D181" s="163" t="s">
        <v>112</v>
      </c>
      <c r="E181" s="164" t="s">
        <v>345</v>
      </c>
      <c r="F181" s="165" t="s">
        <v>346</v>
      </c>
      <c r="G181" s="166" t="s">
        <v>161</v>
      </c>
      <c r="H181" s="167">
        <v>1</v>
      </c>
      <c r="I181" s="168"/>
      <c r="J181" s="169">
        <f>ROUND(I181*H181,2)</f>
        <v>0</v>
      </c>
      <c r="K181" s="170"/>
      <c r="L181" s="35"/>
      <c r="M181" s="171" t="s">
        <v>1</v>
      </c>
      <c r="N181" s="172" t="s">
        <v>41</v>
      </c>
      <c r="O181" s="73"/>
      <c r="P181" s="173">
        <f>O181*H181</f>
        <v>0</v>
      </c>
      <c r="Q181" s="173">
        <v>0</v>
      </c>
      <c r="R181" s="173">
        <f>Q181*H181</f>
        <v>0</v>
      </c>
      <c r="S181" s="173">
        <v>0</v>
      </c>
      <c r="T181" s="174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75" t="s">
        <v>116</v>
      </c>
      <c r="AT181" s="175" t="s">
        <v>112</v>
      </c>
      <c r="AU181" s="175" t="s">
        <v>80</v>
      </c>
      <c r="AY181" s="15" t="s">
        <v>109</v>
      </c>
      <c r="BE181" s="176">
        <f>IF(N181="základná",J181,0)</f>
        <v>0</v>
      </c>
      <c r="BF181" s="176">
        <f>IF(N181="znížená",J181,0)</f>
        <v>0</v>
      </c>
      <c r="BG181" s="176">
        <f>IF(N181="zákl. prenesená",J181,0)</f>
        <v>0</v>
      </c>
      <c r="BH181" s="176">
        <f>IF(N181="zníž. prenesená",J181,0)</f>
        <v>0</v>
      </c>
      <c r="BI181" s="176">
        <f>IF(N181="nulová",J181,0)</f>
        <v>0</v>
      </c>
      <c r="BJ181" s="15" t="s">
        <v>117</v>
      </c>
      <c r="BK181" s="176">
        <f>ROUND(I181*H181,2)</f>
        <v>0</v>
      </c>
      <c r="BL181" s="15" t="s">
        <v>116</v>
      </c>
      <c r="BM181" s="175" t="s">
        <v>347</v>
      </c>
    </row>
    <row r="182" s="2" customFormat="1" ht="21.75" customHeight="1">
      <c r="A182" s="34"/>
      <c r="B182" s="162"/>
      <c r="C182" s="163" t="s">
        <v>348</v>
      </c>
      <c r="D182" s="163" t="s">
        <v>112</v>
      </c>
      <c r="E182" s="164" t="s">
        <v>349</v>
      </c>
      <c r="F182" s="165" t="s">
        <v>350</v>
      </c>
      <c r="G182" s="166" t="s">
        <v>161</v>
      </c>
      <c r="H182" s="167">
        <v>1</v>
      </c>
      <c r="I182" s="168"/>
      <c r="J182" s="169">
        <f>ROUND(I182*H182,2)</f>
        <v>0</v>
      </c>
      <c r="K182" s="170"/>
      <c r="L182" s="35"/>
      <c r="M182" s="171" t="s">
        <v>1</v>
      </c>
      <c r="N182" s="172" t="s">
        <v>41</v>
      </c>
      <c r="O182" s="73"/>
      <c r="P182" s="173">
        <f>O182*H182</f>
        <v>0</v>
      </c>
      <c r="Q182" s="173">
        <v>0</v>
      </c>
      <c r="R182" s="173">
        <f>Q182*H182</f>
        <v>0</v>
      </c>
      <c r="S182" s="173">
        <v>0</v>
      </c>
      <c r="T182" s="174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75" t="s">
        <v>116</v>
      </c>
      <c r="AT182" s="175" t="s">
        <v>112</v>
      </c>
      <c r="AU182" s="175" t="s">
        <v>80</v>
      </c>
      <c r="AY182" s="15" t="s">
        <v>109</v>
      </c>
      <c r="BE182" s="176">
        <f>IF(N182="základná",J182,0)</f>
        <v>0</v>
      </c>
      <c r="BF182" s="176">
        <f>IF(N182="znížená",J182,0)</f>
        <v>0</v>
      </c>
      <c r="BG182" s="176">
        <f>IF(N182="zákl. prenesená",J182,0)</f>
        <v>0</v>
      </c>
      <c r="BH182" s="176">
        <f>IF(N182="zníž. prenesená",J182,0)</f>
        <v>0</v>
      </c>
      <c r="BI182" s="176">
        <f>IF(N182="nulová",J182,0)</f>
        <v>0</v>
      </c>
      <c r="BJ182" s="15" t="s">
        <v>117</v>
      </c>
      <c r="BK182" s="176">
        <f>ROUND(I182*H182,2)</f>
        <v>0</v>
      </c>
      <c r="BL182" s="15" t="s">
        <v>116</v>
      </c>
      <c r="BM182" s="175" t="s">
        <v>351</v>
      </c>
    </row>
    <row r="183" s="2" customFormat="1" ht="16.5" customHeight="1">
      <c r="A183" s="34"/>
      <c r="B183" s="162"/>
      <c r="C183" s="163" t="s">
        <v>352</v>
      </c>
      <c r="D183" s="163" t="s">
        <v>112</v>
      </c>
      <c r="E183" s="164" t="s">
        <v>353</v>
      </c>
      <c r="F183" s="165" t="s">
        <v>354</v>
      </c>
      <c r="G183" s="166" t="s">
        <v>161</v>
      </c>
      <c r="H183" s="167">
        <v>2</v>
      </c>
      <c r="I183" s="168"/>
      <c r="J183" s="169">
        <f>ROUND(I183*H183,2)</f>
        <v>0</v>
      </c>
      <c r="K183" s="170"/>
      <c r="L183" s="35"/>
      <c r="M183" s="171" t="s">
        <v>1</v>
      </c>
      <c r="N183" s="172" t="s">
        <v>41</v>
      </c>
      <c r="O183" s="73"/>
      <c r="P183" s="173">
        <f>O183*H183</f>
        <v>0</v>
      </c>
      <c r="Q183" s="173">
        <v>0</v>
      </c>
      <c r="R183" s="173">
        <f>Q183*H183</f>
        <v>0</v>
      </c>
      <c r="S183" s="173">
        <v>0</v>
      </c>
      <c r="T183" s="174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75" t="s">
        <v>116</v>
      </c>
      <c r="AT183" s="175" t="s">
        <v>112</v>
      </c>
      <c r="AU183" s="175" t="s">
        <v>80</v>
      </c>
      <c r="AY183" s="15" t="s">
        <v>109</v>
      </c>
      <c r="BE183" s="176">
        <f>IF(N183="základná",J183,0)</f>
        <v>0</v>
      </c>
      <c r="BF183" s="176">
        <f>IF(N183="znížená",J183,0)</f>
        <v>0</v>
      </c>
      <c r="BG183" s="176">
        <f>IF(N183="zákl. prenesená",J183,0)</f>
        <v>0</v>
      </c>
      <c r="BH183" s="176">
        <f>IF(N183="zníž. prenesená",J183,0)</f>
        <v>0</v>
      </c>
      <c r="BI183" s="176">
        <f>IF(N183="nulová",J183,0)</f>
        <v>0</v>
      </c>
      <c r="BJ183" s="15" t="s">
        <v>117</v>
      </c>
      <c r="BK183" s="176">
        <f>ROUND(I183*H183,2)</f>
        <v>0</v>
      </c>
      <c r="BL183" s="15" t="s">
        <v>116</v>
      </c>
      <c r="BM183" s="175" t="s">
        <v>355</v>
      </c>
    </row>
    <row r="184" s="2" customFormat="1" ht="16.5" customHeight="1">
      <c r="A184" s="34"/>
      <c r="B184" s="162"/>
      <c r="C184" s="163" t="s">
        <v>356</v>
      </c>
      <c r="D184" s="163" t="s">
        <v>112</v>
      </c>
      <c r="E184" s="164" t="s">
        <v>357</v>
      </c>
      <c r="F184" s="165" t="s">
        <v>358</v>
      </c>
      <c r="G184" s="166" t="s">
        <v>161</v>
      </c>
      <c r="H184" s="167">
        <v>1</v>
      </c>
      <c r="I184" s="168"/>
      <c r="J184" s="169">
        <f>ROUND(I184*H184,2)</f>
        <v>0</v>
      </c>
      <c r="K184" s="170"/>
      <c r="L184" s="35"/>
      <c r="M184" s="171" t="s">
        <v>1</v>
      </c>
      <c r="N184" s="172" t="s">
        <v>41</v>
      </c>
      <c r="O184" s="73"/>
      <c r="P184" s="173">
        <f>O184*H184</f>
        <v>0</v>
      </c>
      <c r="Q184" s="173">
        <v>0</v>
      </c>
      <c r="R184" s="173">
        <f>Q184*H184</f>
        <v>0</v>
      </c>
      <c r="S184" s="173">
        <v>0</v>
      </c>
      <c r="T184" s="174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75" t="s">
        <v>116</v>
      </c>
      <c r="AT184" s="175" t="s">
        <v>112</v>
      </c>
      <c r="AU184" s="175" t="s">
        <v>80</v>
      </c>
      <c r="AY184" s="15" t="s">
        <v>109</v>
      </c>
      <c r="BE184" s="176">
        <f>IF(N184="základná",J184,0)</f>
        <v>0</v>
      </c>
      <c r="BF184" s="176">
        <f>IF(N184="znížená",J184,0)</f>
        <v>0</v>
      </c>
      <c r="BG184" s="176">
        <f>IF(N184="zákl. prenesená",J184,0)</f>
        <v>0</v>
      </c>
      <c r="BH184" s="176">
        <f>IF(N184="zníž. prenesená",J184,0)</f>
        <v>0</v>
      </c>
      <c r="BI184" s="176">
        <f>IF(N184="nulová",J184,0)</f>
        <v>0</v>
      </c>
      <c r="BJ184" s="15" t="s">
        <v>117</v>
      </c>
      <c r="BK184" s="176">
        <f>ROUND(I184*H184,2)</f>
        <v>0</v>
      </c>
      <c r="BL184" s="15" t="s">
        <v>116</v>
      </c>
      <c r="BM184" s="175" t="s">
        <v>359</v>
      </c>
    </row>
    <row r="185" s="2" customFormat="1" ht="16.5" customHeight="1">
      <c r="A185" s="34"/>
      <c r="B185" s="162"/>
      <c r="C185" s="163" t="s">
        <v>360</v>
      </c>
      <c r="D185" s="163" t="s">
        <v>112</v>
      </c>
      <c r="E185" s="164" t="s">
        <v>361</v>
      </c>
      <c r="F185" s="165" t="s">
        <v>362</v>
      </c>
      <c r="G185" s="166" t="s">
        <v>161</v>
      </c>
      <c r="H185" s="167">
        <v>1</v>
      </c>
      <c r="I185" s="168"/>
      <c r="J185" s="169">
        <f>ROUND(I185*H185,2)</f>
        <v>0</v>
      </c>
      <c r="K185" s="170"/>
      <c r="L185" s="35"/>
      <c r="M185" s="171" t="s">
        <v>1</v>
      </c>
      <c r="N185" s="172" t="s">
        <v>41</v>
      </c>
      <c r="O185" s="73"/>
      <c r="P185" s="173">
        <f>O185*H185</f>
        <v>0</v>
      </c>
      <c r="Q185" s="173">
        <v>0</v>
      </c>
      <c r="R185" s="173">
        <f>Q185*H185</f>
        <v>0</v>
      </c>
      <c r="S185" s="173">
        <v>0</v>
      </c>
      <c r="T185" s="174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75" t="s">
        <v>116</v>
      </c>
      <c r="AT185" s="175" t="s">
        <v>112</v>
      </c>
      <c r="AU185" s="175" t="s">
        <v>80</v>
      </c>
      <c r="AY185" s="15" t="s">
        <v>109</v>
      </c>
      <c r="BE185" s="176">
        <f>IF(N185="základná",J185,0)</f>
        <v>0</v>
      </c>
      <c r="BF185" s="176">
        <f>IF(N185="znížená",J185,0)</f>
        <v>0</v>
      </c>
      <c r="BG185" s="176">
        <f>IF(N185="zákl. prenesená",J185,0)</f>
        <v>0</v>
      </c>
      <c r="BH185" s="176">
        <f>IF(N185="zníž. prenesená",J185,0)</f>
        <v>0</v>
      </c>
      <c r="BI185" s="176">
        <f>IF(N185="nulová",J185,0)</f>
        <v>0</v>
      </c>
      <c r="BJ185" s="15" t="s">
        <v>117</v>
      </c>
      <c r="BK185" s="176">
        <f>ROUND(I185*H185,2)</f>
        <v>0</v>
      </c>
      <c r="BL185" s="15" t="s">
        <v>116</v>
      </c>
      <c r="BM185" s="175" t="s">
        <v>363</v>
      </c>
    </row>
    <row r="186" s="2" customFormat="1" ht="21.75" customHeight="1">
      <c r="A186" s="34"/>
      <c r="B186" s="162"/>
      <c r="C186" s="163" t="s">
        <v>364</v>
      </c>
      <c r="D186" s="163" t="s">
        <v>112</v>
      </c>
      <c r="E186" s="164" t="s">
        <v>365</v>
      </c>
      <c r="F186" s="165" t="s">
        <v>366</v>
      </c>
      <c r="G186" s="166" t="s">
        <v>367</v>
      </c>
      <c r="H186" s="167">
        <v>1</v>
      </c>
      <c r="I186" s="168"/>
      <c r="J186" s="169">
        <f>ROUND(I186*H186,2)</f>
        <v>0</v>
      </c>
      <c r="K186" s="170"/>
      <c r="L186" s="35"/>
      <c r="M186" s="171" t="s">
        <v>1</v>
      </c>
      <c r="N186" s="172" t="s">
        <v>41</v>
      </c>
      <c r="O186" s="73"/>
      <c r="P186" s="173">
        <f>O186*H186</f>
        <v>0</v>
      </c>
      <c r="Q186" s="173">
        <v>0</v>
      </c>
      <c r="R186" s="173">
        <f>Q186*H186</f>
        <v>0</v>
      </c>
      <c r="S186" s="173">
        <v>0</v>
      </c>
      <c r="T186" s="174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75" t="s">
        <v>116</v>
      </c>
      <c r="AT186" s="175" t="s">
        <v>112</v>
      </c>
      <c r="AU186" s="175" t="s">
        <v>80</v>
      </c>
      <c r="AY186" s="15" t="s">
        <v>109</v>
      </c>
      <c r="BE186" s="176">
        <f>IF(N186="základná",J186,0)</f>
        <v>0</v>
      </c>
      <c r="BF186" s="176">
        <f>IF(N186="znížená",J186,0)</f>
        <v>0</v>
      </c>
      <c r="BG186" s="176">
        <f>IF(N186="zákl. prenesená",J186,0)</f>
        <v>0</v>
      </c>
      <c r="BH186" s="176">
        <f>IF(N186="zníž. prenesená",J186,0)</f>
        <v>0</v>
      </c>
      <c r="BI186" s="176">
        <f>IF(N186="nulová",J186,0)</f>
        <v>0</v>
      </c>
      <c r="BJ186" s="15" t="s">
        <v>117</v>
      </c>
      <c r="BK186" s="176">
        <f>ROUND(I186*H186,2)</f>
        <v>0</v>
      </c>
      <c r="BL186" s="15" t="s">
        <v>116</v>
      </c>
      <c r="BM186" s="175" t="s">
        <v>368</v>
      </c>
    </row>
    <row r="187" s="2" customFormat="1" ht="16.5" customHeight="1">
      <c r="A187" s="34"/>
      <c r="B187" s="162"/>
      <c r="C187" s="163" t="s">
        <v>369</v>
      </c>
      <c r="D187" s="163" t="s">
        <v>112</v>
      </c>
      <c r="E187" s="164" t="s">
        <v>370</v>
      </c>
      <c r="F187" s="165" t="s">
        <v>371</v>
      </c>
      <c r="G187" s="166" t="s">
        <v>367</v>
      </c>
      <c r="H187" s="167">
        <v>1</v>
      </c>
      <c r="I187" s="168"/>
      <c r="J187" s="169">
        <f>ROUND(I187*H187,2)</f>
        <v>0</v>
      </c>
      <c r="K187" s="170"/>
      <c r="L187" s="35"/>
      <c r="M187" s="171" t="s">
        <v>1</v>
      </c>
      <c r="N187" s="172" t="s">
        <v>41</v>
      </c>
      <c r="O187" s="73"/>
      <c r="P187" s="173">
        <f>O187*H187</f>
        <v>0</v>
      </c>
      <c r="Q187" s="173">
        <v>0</v>
      </c>
      <c r="R187" s="173">
        <f>Q187*H187</f>
        <v>0</v>
      </c>
      <c r="S187" s="173">
        <v>0</v>
      </c>
      <c r="T187" s="174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175" t="s">
        <v>116</v>
      </c>
      <c r="AT187" s="175" t="s">
        <v>112</v>
      </c>
      <c r="AU187" s="175" t="s">
        <v>80</v>
      </c>
      <c r="AY187" s="15" t="s">
        <v>109</v>
      </c>
      <c r="BE187" s="176">
        <f>IF(N187="základná",J187,0)</f>
        <v>0</v>
      </c>
      <c r="BF187" s="176">
        <f>IF(N187="znížená",J187,0)</f>
        <v>0</v>
      </c>
      <c r="BG187" s="176">
        <f>IF(N187="zákl. prenesená",J187,0)</f>
        <v>0</v>
      </c>
      <c r="BH187" s="176">
        <f>IF(N187="zníž. prenesená",J187,0)</f>
        <v>0</v>
      </c>
      <c r="BI187" s="176">
        <f>IF(N187="nulová",J187,0)</f>
        <v>0</v>
      </c>
      <c r="BJ187" s="15" t="s">
        <v>117</v>
      </c>
      <c r="BK187" s="176">
        <f>ROUND(I187*H187,2)</f>
        <v>0</v>
      </c>
      <c r="BL187" s="15" t="s">
        <v>116</v>
      </c>
      <c r="BM187" s="175" t="s">
        <v>372</v>
      </c>
    </row>
    <row r="188" s="2" customFormat="1" ht="21.75" customHeight="1">
      <c r="A188" s="34"/>
      <c r="B188" s="162"/>
      <c r="C188" s="163" t="s">
        <v>373</v>
      </c>
      <c r="D188" s="163" t="s">
        <v>112</v>
      </c>
      <c r="E188" s="164" t="s">
        <v>374</v>
      </c>
      <c r="F188" s="165" t="s">
        <v>375</v>
      </c>
      <c r="G188" s="166" t="s">
        <v>367</v>
      </c>
      <c r="H188" s="167">
        <v>1</v>
      </c>
      <c r="I188" s="168"/>
      <c r="J188" s="169">
        <f>ROUND(I188*H188,2)</f>
        <v>0</v>
      </c>
      <c r="K188" s="170"/>
      <c r="L188" s="35"/>
      <c r="M188" s="171" t="s">
        <v>1</v>
      </c>
      <c r="N188" s="172" t="s">
        <v>41</v>
      </c>
      <c r="O188" s="73"/>
      <c r="P188" s="173">
        <f>O188*H188</f>
        <v>0</v>
      </c>
      <c r="Q188" s="173">
        <v>0</v>
      </c>
      <c r="R188" s="173">
        <f>Q188*H188</f>
        <v>0</v>
      </c>
      <c r="S188" s="173">
        <v>0</v>
      </c>
      <c r="T188" s="174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175" t="s">
        <v>116</v>
      </c>
      <c r="AT188" s="175" t="s">
        <v>112</v>
      </c>
      <c r="AU188" s="175" t="s">
        <v>80</v>
      </c>
      <c r="AY188" s="15" t="s">
        <v>109</v>
      </c>
      <c r="BE188" s="176">
        <f>IF(N188="základná",J188,0)</f>
        <v>0</v>
      </c>
      <c r="BF188" s="176">
        <f>IF(N188="znížená",J188,0)</f>
        <v>0</v>
      </c>
      <c r="BG188" s="176">
        <f>IF(N188="zákl. prenesená",J188,0)</f>
        <v>0</v>
      </c>
      <c r="BH188" s="176">
        <f>IF(N188="zníž. prenesená",J188,0)</f>
        <v>0</v>
      </c>
      <c r="BI188" s="176">
        <f>IF(N188="nulová",J188,0)</f>
        <v>0</v>
      </c>
      <c r="BJ188" s="15" t="s">
        <v>117</v>
      </c>
      <c r="BK188" s="176">
        <f>ROUND(I188*H188,2)</f>
        <v>0</v>
      </c>
      <c r="BL188" s="15" t="s">
        <v>116</v>
      </c>
      <c r="BM188" s="175" t="s">
        <v>376</v>
      </c>
    </row>
    <row r="189" s="2" customFormat="1" ht="16.5" customHeight="1">
      <c r="A189" s="34"/>
      <c r="B189" s="162"/>
      <c r="C189" s="163" t="s">
        <v>377</v>
      </c>
      <c r="D189" s="163" t="s">
        <v>112</v>
      </c>
      <c r="E189" s="164" t="s">
        <v>378</v>
      </c>
      <c r="F189" s="165" t="s">
        <v>379</v>
      </c>
      <c r="G189" s="166" t="s">
        <v>161</v>
      </c>
      <c r="H189" s="167">
        <v>1</v>
      </c>
      <c r="I189" s="168"/>
      <c r="J189" s="169">
        <f>ROUND(I189*H189,2)</f>
        <v>0</v>
      </c>
      <c r="K189" s="170"/>
      <c r="L189" s="35"/>
      <c r="M189" s="171" t="s">
        <v>1</v>
      </c>
      <c r="N189" s="172" t="s">
        <v>41</v>
      </c>
      <c r="O189" s="73"/>
      <c r="P189" s="173">
        <f>O189*H189</f>
        <v>0</v>
      </c>
      <c r="Q189" s="173">
        <v>0</v>
      </c>
      <c r="R189" s="173">
        <f>Q189*H189</f>
        <v>0</v>
      </c>
      <c r="S189" s="173">
        <v>0</v>
      </c>
      <c r="T189" s="174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175" t="s">
        <v>116</v>
      </c>
      <c r="AT189" s="175" t="s">
        <v>112</v>
      </c>
      <c r="AU189" s="175" t="s">
        <v>80</v>
      </c>
      <c r="AY189" s="15" t="s">
        <v>109</v>
      </c>
      <c r="BE189" s="176">
        <f>IF(N189="základná",J189,0)</f>
        <v>0</v>
      </c>
      <c r="BF189" s="176">
        <f>IF(N189="znížená",J189,0)</f>
        <v>0</v>
      </c>
      <c r="BG189" s="176">
        <f>IF(N189="zákl. prenesená",J189,0)</f>
        <v>0</v>
      </c>
      <c r="BH189" s="176">
        <f>IF(N189="zníž. prenesená",J189,0)</f>
        <v>0</v>
      </c>
      <c r="BI189" s="176">
        <f>IF(N189="nulová",J189,0)</f>
        <v>0</v>
      </c>
      <c r="BJ189" s="15" t="s">
        <v>117</v>
      </c>
      <c r="BK189" s="176">
        <f>ROUND(I189*H189,2)</f>
        <v>0</v>
      </c>
      <c r="BL189" s="15" t="s">
        <v>116</v>
      </c>
      <c r="BM189" s="175" t="s">
        <v>380</v>
      </c>
    </row>
    <row r="190" s="2" customFormat="1" ht="21.75" customHeight="1">
      <c r="A190" s="34"/>
      <c r="B190" s="162"/>
      <c r="C190" s="163" t="s">
        <v>156</v>
      </c>
      <c r="D190" s="163" t="s">
        <v>112</v>
      </c>
      <c r="E190" s="164" t="s">
        <v>381</v>
      </c>
      <c r="F190" s="165" t="s">
        <v>382</v>
      </c>
      <c r="G190" s="166" t="s">
        <v>367</v>
      </c>
      <c r="H190" s="167">
        <v>1</v>
      </c>
      <c r="I190" s="168"/>
      <c r="J190" s="169">
        <f>ROUND(I190*H190,2)</f>
        <v>0</v>
      </c>
      <c r="K190" s="170"/>
      <c r="L190" s="35"/>
      <c r="M190" s="171" t="s">
        <v>1</v>
      </c>
      <c r="N190" s="172" t="s">
        <v>41</v>
      </c>
      <c r="O190" s="73"/>
      <c r="P190" s="173">
        <f>O190*H190</f>
        <v>0</v>
      </c>
      <c r="Q190" s="173">
        <v>0</v>
      </c>
      <c r="R190" s="173">
        <f>Q190*H190</f>
        <v>0</v>
      </c>
      <c r="S190" s="173">
        <v>0</v>
      </c>
      <c r="T190" s="174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75" t="s">
        <v>116</v>
      </c>
      <c r="AT190" s="175" t="s">
        <v>112</v>
      </c>
      <c r="AU190" s="175" t="s">
        <v>80</v>
      </c>
      <c r="AY190" s="15" t="s">
        <v>109</v>
      </c>
      <c r="BE190" s="176">
        <f>IF(N190="základná",J190,0)</f>
        <v>0</v>
      </c>
      <c r="BF190" s="176">
        <f>IF(N190="znížená",J190,0)</f>
        <v>0</v>
      </c>
      <c r="BG190" s="176">
        <f>IF(N190="zákl. prenesená",J190,0)</f>
        <v>0</v>
      </c>
      <c r="BH190" s="176">
        <f>IF(N190="zníž. prenesená",J190,0)</f>
        <v>0</v>
      </c>
      <c r="BI190" s="176">
        <f>IF(N190="nulová",J190,0)</f>
        <v>0</v>
      </c>
      <c r="BJ190" s="15" t="s">
        <v>117</v>
      </c>
      <c r="BK190" s="176">
        <f>ROUND(I190*H190,2)</f>
        <v>0</v>
      </c>
      <c r="BL190" s="15" t="s">
        <v>116</v>
      </c>
      <c r="BM190" s="175" t="s">
        <v>383</v>
      </c>
    </row>
    <row r="191" s="2" customFormat="1" ht="16.5" customHeight="1">
      <c r="A191" s="34"/>
      <c r="B191" s="162"/>
      <c r="C191" s="163" t="s">
        <v>384</v>
      </c>
      <c r="D191" s="163" t="s">
        <v>112</v>
      </c>
      <c r="E191" s="164" t="s">
        <v>385</v>
      </c>
      <c r="F191" s="165" t="s">
        <v>386</v>
      </c>
      <c r="G191" s="166" t="s">
        <v>367</v>
      </c>
      <c r="H191" s="167">
        <v>1</v>
      </c>
      <c r="I191" s="168"/>
      <c r="J191" s="169">
        <f>ROUND(I191*H191,2)</f>
        <v>0</v>
      </c>
      <c r="K191" s="170"/>
      <c r="L191" s="35"/>
      <c r="M191" s="171" t="s">
        <v>1</v>
      </c>
      <c r="N191" s="172" t="s">
        <v>41</v>
      </c>
      <c r="O191" s="73"/>
      <c r="P191" s="173">
        <f>O191*H191</f>
        <v>0</v>
      </c>
      <c r="Q191" s="173">
        <v>0</v>
      </c>
      <c r="R191" s="173">
        <f>Q191*H191</f>
        <v>0</v>
      </c>
      <c r="S191" s="173">
        <v>0</v>
      </c>
      <c r="T191" s="174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175" t="s">
        <v>116</v>
      </c>
      <c r="AT191" s="175" t="s">
        <v>112</v>
      </c>
      <c r="AU191" s="175" t="s">
        <v>80</v>
      </c>
      <c r="AY191" s="15" t="s">
        <v>109</v>
      </c>
      <c r="BE191" s="176">
        <f>IF(N191="základná",J191,0)</f>
        <v>0</v>
      </c>
      <c r="BF191" s="176">
        <f>IF(N191="znížená",J191,0)</f>
        <v>0</v>
      </c>
      <c r="BG191" s="176">
        <f>IF(N191="zákl. prenesená",J191,0)</f>
        <v>0</v>
      </c>
      <c r="BH191" s="176">
        <f>IF(N191="zníž. prenesená",J191,0)</f>
        <v>0</v>
      </c>
      <c r="BI191" s="176">
        <f>IF(N191="nulová",J191,0)</f>
        <v>0</v>
      </c>
      <c r="BJ191" s="15" t="s">
        <v>117</v>
      </c>
      <c r="BK191" s="176">
        <f>ROUND(I191*H191,2)</f>
        <v>0</v>
      </c>
      <c r="BL191" s="15" t="s">
        <v>116</v>
      </c>
      <c r="BM191" s="175" t="s">
        <v>387</v>
      </c>
    </row>
    <row r="192" s="2" customFormat="1" ht="21.75" customHeight="1">
      <c r="A192" s="34"/>
      <c r="B192" s="162"/>
      <c r="C192" s="163" t="s">
        <v>388</v>
      </c>
      <c r="D192" s="163" t="s">
        <v>112</v>
      </c>
      <c r="E192" s="164" t="s">
        <v>389</v>
      </c>
      <c r="F192" s="165" t="s">
        <v>390</v>
      </c>
      <c r="G192" s="166" t="s">
        <v>367</v>
      </c>
      <c r="H192" s="167">
        <v>1</v>
      </c>
      <c r="I192" s="168"/>
      <c r="J192" s="169">
        <f>ROUND(I192*H192,2)</f>
        <v>0</v>
      </c>
      <c r="K192" s="170"/>
      <c r="L192" s="35"/>
      <c r="M192" s="171" t="s">
        <v>1</v>
      </c>
      <c r="N192" s="172" t="s">
        <v>41</v>
      </c>
      <c r="O192" s="73"/>
      <c r="P192" s="173">
        <f>O192*H192</f>
        <v>0</v>
      </c>
      <c r="Q192" s="173">
        <v>0</v>
      </c>
      <c r="R192" s="173">
        <f>Q192*H192</f>
        <v>0</v>
      </c>
      <c r="S192" s="173">
        <v>0</v>
      </c>
      <c r="T192" s="174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175" t="s">
        <v>116</v>
      </c>
      <c r="AT192" s="175" t="s">
        <v>112</v>
      </c>
      <c r="AU192" s="175" t="s">
        <v>80</v>
      </c>
      <c r="AY192" s="15" t="s">
        <v>109</v>
      </c>
      <c r="BE192" s="176">
        <f>IF(N192="základná",J192,0)</f>
        <v>0</v>
      </c>
      <c r="BF192" s="176">
        <f>IF(N192="znížená",J192,0)</f>
        <v>0</v>
      </c>
      <c r="BG192" s="176">
        <f>IF(N192="zákl. prenesená",J192,0)</f>
        <v>0</v>
      </c>
      <c r="BH192" s="176">
        <f>IF(N192="zníž. prenesená",J192,0)</f>
        <v>0</v>
      </c>
      <c r="BI192" s="176">
        <f>IF(N192="nulová",J192,0)</f>
        <v>0</v>
      </c>
      <c r="BJ192" s="15" t="s">
        <v>117</v>
      </c>
      <c r="BK192" s="176">
        <f>ROUND(I192*H192,2)</f>
        <v>0</v>
      </c>
      <c r="BL192" s="15" t="s">
        <v>116</v>
      </c>
      <c r="BM192" s="175" t="s">
        <v>391</v>
      </c>
    </row>
    <row r="193" s="2" customFormat="1" ht="16.5" customHeight="1">
      <c r="A193" s="34"/>
      <c r="B193" s="162"/>
      <c r="C193" s="163" t="s">
        <v>255</v>
      </c>
      <c r="D193" s="163" t="s">
        <v>112</v>
      </c>
      <c r="E193" s="164" t="s">
        <v>392</v>
      </c>
      <c r="F193" s="165" t="s">
        <v>393</v>
      </c>
      <c r="G193" s="166" t="s">
        <v>367</v>
      </c>
      <c r="H193" s="167">
        <v>1</v>
      </c>
      <c r="I193" s="168"/>
      <c r="J193" s="169">
        <f>ROUND(I193*H193,2)</f>
        <v>0</v>
      </c>
      <c r="K193" s="170"/>
      <c r="L193" s="35"/>
      <c r="M193" s="171" t="s">
        <v>1</v>
      </c>
      <c r="N193" s="172" t="s">
        <v>41</v>
      </c>
      <c r="O193" s="73"/>
      <c r="P193" s="173">
        <f>O193*H193</f>
        <v>0</v>
      </c>
      <c r="Q193" s="173">
        <v>0</v>
      </c>
      <c r="R193" s="173">
        <f>Q193*H193</f>
        <v>0</v>
      </c>
      <c r="S193" s="173">
        <v>0</v>
      </c>
      <c r="T193" s="174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175" t="s">
        <v>116</v>
      </c>
      <c r="AT193" s="175" t="s">
        <v>112</v>
      </c>
      <c r="AU193" s="175" t="s">
        <v>80</v>
      </c>
      <c r="AY193" s="15" t="s">
        <v>109</v>
      </c>
      <c r="BE193" s="176">
        <f>IF(N193="základná",J193,0)</f>
        <v>0</v>
      </c>
      <c r="BF193" s="176">
        <f>IF(N193="znížená",J193,0)</f>
        <v>0</v>
      </c>
      <c r="BG193" s="176">
        <f>IF(N193="zákl. prenesená",J193,0)</f>
        <v>0</v>
      </c>
      <c r="BH193" s="176">
        <f>IF(N193="zníž. prenesená",J193,0)</f>
        <v>0</v>
      </c>
      <c r="BI193" s="176">
        <f>IF(N193="nulová",J193,0)</f>
        <v>0</v>
      </c>
      <c r="BJ193" s="15" t="s">
        <v>117</v>
      </c>
      <c r="BK193" s="176">
        <f>ROUND(I193*H193,2)</f>
        <v>0</v>
      </c>
      <c r="BL193" s="15" t="s">
        <v>116</v>
      </c>
      <c r="BM193" s="175" t="s">
        <v>394</v>
      </c>
    </row>
    <row r="194" s="2" customFormat="1" ht="16.5" customHeight="1">
      <c r="A194" s="34"/>
      <c r="B194" s="162"/>
      <c r="C194" s="163" t="s">
        <v>395</v>
      </c>
      <c r="D194" s="163" t="s">
        <v>112</v>
      </c>
      <c r="E194" s="164" t="s">
        <v>396</v>
      </c>
      <c r="F194" s="165" t="s">
        <v>397</v>
      </c>
      <c r="G194" s="166" t="s">
        <v>367</v>
      </c>
      <c r="H194" s="167">
        <v>1</v>
      </c>
      <c r="I194" s="168"/>
      <c r="J194" s="169">
        <f>ROUND(I194*H194,2)</f>
        <v>0</v>
      </c>
      <c r="K194" s="170"/>
      <c r="L194" s="35"/>
      <c r="M194" s="171" t="s">
        <v>1</v>
      </c>
      <c r="N194" s="172" t="s">
        <v>41</v>
      </c>
      <c r="O194" s="73"/>
      <c r="P194" s="173">
        <f>O194*H194</f>
        <v>0</v>
      </c>
      <c r="Q194" s="173">
        <v>0</v>
      </c>
      <c r="R194" s="173">
        <f>Q194*H194</f>
        <v>0</v>
      </c>
      <c r="S194" s="173">
        <v>0</v>
      </c>
      <c r="T194" s="174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175" t="s">
        <v>116</v>
      </c>
      <c r="AT194" s="175" t="s">
        <v>112</v>
      </c>
      <c r="AU194" s="175" t="s">
        <v>80</v>
      </c>
      <c r="AY194" s="15" t="s">
        <v>109</v>
      </c>
      <c r="BE194" s="176">
        <f>IF(N194="základná",J194,0)</f>
        <v>0</v>
      </c>
      <c r="BF194" s="176">
        <f>IF(N194="znížená",J194,0)</f>
        <v>0</v>
      </c>
      <c r="BG194" s="176">
        <f>IF(N194="zákl. prenesená",J194,0)</f>
        <v>0</v>
      </c>
      <c r="BH194" s="176">
        <f>IF(N194="zníž. prenesená",J194,0)</f>
        <v>0</v>
      </c>
      <c r="BI194" s="176">
        <f>IF(N194="nulová",J194,0)</f>
        <v>0</v>
      </c>
      <c r="BJ194" s="15" t="s">
        <v>117</v>
      </c>
      <c r="BK194" s="176">
        <f>ROUND(I194*H194,2)</f>
        <v>0</v>
      </c>
      <c r="BL194" s="15" t="s">
        <v>116</v>
      </c>
      <c r="BM194" s="175" t="s">
        <v>398</v>
      </c>
    </row>
    <row r="195" s="2" customFormat="1" ht="16.5" customHeight="1">
      <c r="A195" s="34"/>
      <c r="B195" s="162"/>
      <c r="C195" s="163" t="s">
        <v>399</v>
      </c>
      <c r="D195" s="163" t="s">
        <v>112</v>
      </c>
      <c r="E195" s="164" t="s">
        <v>400</v>
      </c>
      <c r="F195" s="165" t="s">
        <v>401</v>
      </c>
      <c r="G195" s="166" t="s">
        <v>367</v>
      </c>
      <c r="H195" s="167">
        <v>1</v>
      </c>
      <c r="I195" s="168"/>
      <c r="J195" s="169">
        <f>ROUND(I195*H195,2)</f>
        <v>0</v>
      </c>
      <c r="K195" s="170"/>
      <c r="L195" s="35"/>
      <c r="M195" s="189" t="s">
        <v>1</v>
      </c>
      <c r="N195" s="190" t="s">
        <v>41</v>
      </c>
      <c r="O195" s="191"/>
      <c r="P195" s="192">
        <f>O195*H195</f>
        <v>0</v>
      </c>
      <c r="Q195" s="192">
        <v>0</v>
      </c>
      <c r="R195" s="192">
        <f>Q195*H195</f>
        <v>0</v>
      </c>
      <c r="S195" s="192">
        <v>0</v>
      </c>
      <c r="T195" s="193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175" t="s">
        <v>116</v>
      </c>
      <c r="AT195" s="175" t="s">
        <v>112</v>
      </c>
      <c r="AU195" s="175" t="s">
        <v>80</v>
      </c>
      <c r="AY195" s="15" t="s">
        <v>109</v>
      </c>
      <c r="BE195" s="176">
        <f>IF(N195="základná",J195,0)</f>
        <v>0</v>
      </c>
      <c r="BF195" s="176">
        <f>IF(N195="znížená",J195,0)</f>
        <v>0</v>
      </c>
      <c r="BG195" s="176">
        <f>IF(N195="zákl. prenesená",J195,0)</f>
        <v>0</v>
      </c>
      <c r="BH195" s="176">
        <f>IF(N195="zníž. prenesená",J195,0)</f>
        <v>0</v>
      </c>
      <c r="BI195" s="176">
        <f>IF(N195="nulová",J195,0)</f>
        <v>0</v>
      </c>
      <c r="BJ195" s="15" t="s">
        <v>117</v>
      </c>
      <c r="BK195" s="176">
        <f>ROUND(I195*H195,2)</f>
        <v>0</v>
      </c>
      <c r="BL195" s="15" t="s">
        <v>116</v>
      </c>
      <c r="BM195" s="175" t="s">
        <v>402</v>
      </c>
    </row>
    <row r="196" s="2" customFormat="1" ht="6.96" customHeight="1">
      <c r="A196" s="34"/>
      <c r="B196" s="56"/>
      <c r="C196" s="57"/>
      <c r="D196" s="57"/>
      <c r="E196" s="57"/>
      <c r="F196" s="57"/>
      <c r="G196" s="57"/>
      <c r="H196" s="57"/>
      <c r="I196" s="57"/>
      <c r="J196" s="57"/>
      <c r="K196" s="57"/>
      <c r="L196" s="35"/>
      <c r="M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</row>
  </sheetData>
  <autoFilter ref="C118:K195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DESKTOP-FJ8P97R\Peter Vandriak</dc:creator>
  <cp:lastModifiedBy>DESKTOP-FJ8P97R\Peter Vandriak</cp:lastModifiedBy>
  <dcterms:created xsi:type="dcterms:W3CDTF">2021-02-05T14:45:45Z</dcterms:created>
  <dcterms:modified xsi:type="dcterms:W3CDTF">2021-02-05T14:45:46Z</dcterms:modified>
</cp:coreProperties>
</file>